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80" yWindow="900" windowWidth="20420" windowHeight="27460" tabRatio="772" activeTab="1"/>
  </bookViews>
  <sheets>
    <sheet name="ISOKINETIC" sheetId="1" r:id="rId1"/>
    <sheet name="SWIM-TRI" sheetId="2" r:id="rId2"/>
    <sheet name="STROOPS (2)" sheetId="3" r:id="rId3"/>
    <sheet name="Technical - 1" sheetId="4" r:id="rId4"/>
    <sheet name="Technical - 2" sheetId="5" r:id="rId5"/>
    <sheet name="Goggles - 4" sheetId="6" r:id="rId6"/>
    <sheet name="Swimwear - 3" sheetId="7" r:id="rId7"/>
    <sheet name="Water Polo - 5" sheetId="8" r:id="rId8"/>
    <sheet name="Water Polo - 6" sheetId="9" r:id="rId9"/>
    <sheet name="Water Confidence - 7" sheetId="10" r:id="rId10"/>
    <sheet name="Accessories - 8" sheetId="11" r:id="rId11"/>
    <sheet name="STROOPS" sheetId="12" r:id="rId12"/>
  </sheets>
  <definedNames>
    <definedName name="Amount_1" localSheetId="1">'SWIM-TRI'!$D$18</definedName>
    <definedName name="Amount_2" localSheetId="1">'SWIM-TRI'!$D$19</definedName>
    <definedName name="Amount_3" localSheetId="1">'SWIM-TRI'!$D$22</definedName>
    <definedName name="Amount_4" localSheetId="1">'SWIM-TRI'!$D$23</definedName>
    <definedName name="Amount_5" localSheetId="1">'SWIM-TRI'!$D$24</definedName>
    <definedName name="Amount_6" localSheetId="1">'SWIM-TRI'!$D$25</definedName>
    <definedName name="Amount_7" localSheetId="1">'SWIM-TRI'!#REF!</definedName>
    <definedName name="Date" localSheetId="1">'SWIM-TRI'!$C$15</definedName>
    <definedName name="Description_2" localSheetId="1">'SWIM-TRI'!$B$19</definedName>
    <definedName name="Description_3" localSheetId="1">'SWIM-TRI'!$B$22</definedName>
    <definedName name="Description_4" localSheetId="1">'SWIM-TRI'!$B$23</definedName>
    <definedName name="Description_5" localSheetId="1">'SWIM-TRI'!$B$24</definedName>
    <definedName name="Description_6" localSheetId="1">'SWIM-TRI'!$B$25</definedName>
    <definedName name="Description_7" localSheetId="1">'SWIM-TRI'!#REF!</definedName>
    <definedName name="FOB" localSheetId="1">'SWIM-TRI'!$E$15</definedName>
    <definedName name="Price_2" localSheetId="1">'SWIM-TRI'!$C$19</definedName>
    <definedName name="Price_3" localSheetId="1">'SWIM-TRI'!$C$22</definedName>
    <definedName name="Price_4" localSheetId="1">'SWIM-TRI'!$C$23</definedName>
    <definedName name="Price_5" localSheetId="1">'SWIM-TRI'!$C$24</definedName>
    <definedName name="Price_6" localSheetId="1">'SWIM-TRI'!$C$25</definedName>
    <definedName name="Price_7" localSheetId="1">'SWIM-TRI'!#REF!</definedName>
    <definedName name="Quantity_2" localSheetId="1">'SWIM-TRI'!$A$19</definedName>
    <definedName name="Quantity_3" localSheetId="1">'SWIM-TRI'!$A$22</definedName>
    <definedName name="Quantity_4" localSheetId="1">'SWIM-TRI'!$A$23</definedName>
    <definedName name="Quantity_5" localSheetId="1">'SWIM-TRI'!$A$24</definedName>
    <definedName name="Quantity_6" localSheetId="1">'SWIM-TRI'!$A$25</definedName>
    <definedName name="Quantity_7" localSheetId="1">'SWIM-TRI'!#REF!</definedName>
    <definedName name="SalesTax" localSheetId="1">'SWIM-TRI'!$E$67</definedName>
    <definedName name="Shipping" localSheetId="1">'SWIM-TRI'!$E$68</definedName>
    <definedName name="Total" localSheetId="1">'SWIM-TRI'!#REF!</definedName>
    <definedName name="Via" localSheetId="1">'SWIM-TRI'!$D$15</definedName>
    <definedName name="YourPO" localSheetId="1">'SWIM-TRI'!$B$15</definedName>
  </definedNames>
  <calcPr fullCalcOnLoad="1"/>
</workbook>
</file>

<file path=xl/sharedStrings.xml><?xml version="1.0" encoding="utf-8"?>
<sst xmlns="http://schemas.openxmlformats.org/spreadsheetml/2006/main" count="2486" uniqueCount="1416">
  <si>
    <t>RANGS Independent Pull Buoys</t>
  </si>
  <si>
    <t>FAST Sprint Paddles (L ___ M____ S_____)</t>
  </si>
  <si>
    <t>FAST Sprint Pro Set (Bronze, Silver and Gold Sizes)</t>
  </si>
  <si>
    <t>Ultra Fastdry Towel</t>
  </si>
  <si>
    <t>Cool Swimmer</t>
  </si>
  <si>
    <t>Cool Digital Swim Meet</t>
  </si>
  <si>
    <t>Cool Digital Relays</t>
  </si>
  <si>
    <t>Personal Circuit Trainer</t>
  </si>
  <si>
    <t>Slastics</t>
  </si>
  <si>
    <t>CLICK THE BLUE PRODUCT NAMES TO BE SENT TO THE WEB PAGE</t>
  </si>
  <si>
    <t>Achiever FOR PHYSICAL THERAPY</t>
  </si>
  <si>
    <t>Swimming Out of your MIND DVD's (each)</t>
  </si>
  <si>
    <t>749 ($1049 Value)</t>
  </si>
  <si>
    <t>Pro Collection: 14 Movie collections +Cool Coach (all asterix C/D's + 2 "Mind" DVD's)</t>
  </si>
  <si>
    <t>LEAPER</t>
  </si>
  <si>
    <t>IsoCircuit Accessories from Accessory page</t>
  </si>
  <si>
    <t>FULL HALO SYSTEM</t>
  </si>
  <si>
    <t>with double wind-vane pulley, measures 7 to 170lbs and shipped with 1 wall bracket #200 and both handles</t>
  </si>
  <si>
    <t>26A</t>
  </si>
  <si>
    <t>Swim Bench (frame only) with Swim Paddles</t>
  </si>
  <si>
    <t>26B</t>
  </si>
  <si>
    <t>Wheels, Front Frame with High Bracket, 2 Extension Ropes &amp; 2 Velcro Foot Straps for Leg Kicks</t>
  </si>
  <si>
    <t>Wheels for front of Swim Bench</t>
  </si>
  <si>
    <t>6' Cross Bar for Pulleys on Swim Bench (standard 40")</t>
  </si>
  <si>
    <t>Cost of Trucking</t>
  </si>
  <si>
    <t>1001A</t>
  </si>
  <si>
    <t>Leaper Plus with Mini-Gym #101</t>
  </si>
  <si>
    <t>1001B</t>
  </si>
  <si>
    <t>EMAIL:</t>
  </si>
  <si>
    <t>Counter balance wall framework (approx 100lbs) Ideal for Therapist Applications</t>
  </si>
  <si>
    <t>Extra wall bracket for Super 2, Evaulater, Achiever (1 location)</t>
  </si>
  <si>
    <t>Baseball with rope hoop</t>
  </si>
  <si>
    <t>Basketball straped with D ring attachment for: dribbling, shooting, passing, take aways &amp; pull down (Basketball included)</t>
  </si>
  <si>
    <t>Foam Padded 12" handle with eye bolt, this handle serves as:</t>
  </si>
  <si>
    <t>Tennis Swing, Baseball batting, Golf Swing, Therapy Use</t>
  </si>
  <si>
    <t>The ROD (pack of 2)</t>
  </si>
  <si>
    <t>The PITS</t>
  </si>
  <si>
    <t>Total From Finis Product Form</t>
  </si>
  <si>
    <t>Total from Stroops Product Form</t>
  </si>
  <si>
    <t>1.35.006.05</t>
  </si>
  <si>
    <t>1.35.006.06</t>
  </si>
  <si>
    <t>1.35.006.07</t>
  </si>
  <si>
    <t>IsoCircuit SWIM BENCH 101</t>
  </si>
  <si>
    <t>IsoCircuit SWIM BENCH 190 with rotation</t>
  </si>
  <si>
    <t>Cool Digital Butterfly C/D ROM*</t>
  </si>
  <si>
    <t>Cool Digital Backstroke C/D ROM*</t>
  </si>
  <si>
    <t>1.35.003</t>
  </si>
  <si>
    <t>Replacement Fin Strap</t>
  </si>
  <si>
    <t>Wave/Tempo</t>
  </si>
  <si>
    <t>1.35.008</t>
  </si>
  <si>
    <t>1.35.009</t>
  </si>
  <si>
    <t>Skinsocks</t>
  </si>
  <si>
    <t>Black</t>
  </si>
  <si>
    <t>1.25.002.101.04</t>
  </si>
  <si>
    <t>1.25.002.101.05</t>
  </si>
  <si>
    <t>Cool Digital Breaststroke C/D ROM*</t>
  </si>
  <si>
    <t>Pulley attaches to wide base after rope goes thru pulley with attachment ((cuts speed 1/2)(only needed for #101 &amp; #190))</t>
  </si>
  <si>
    <t>Cool Coach 3.0</t>
  </si>
  <si>
    <t>USA</t>
  </si>
  <si>
    <t>Item #</t>
  </si>
  <si>
    <t>Items</t>
  </si>
  <si>
    <t xml:space="preserve">Price $ </t>
  </si>
  <si>
    <t>S/H $</t>
  </si>
  <si>
    <t>Total $</t>
  </si>
  <si>
    <t>Super Mini-Gym with LCD Readouts, with 6 speed settings</t>
  </si>
  <si>
    <t>with both handles and wall bracket #95</t>
  </si>
  <si>
    <t>Mini-Gym (Same unit as above without LCD)</t>
  </si>
  <si>
    <t xml:space="preserve">Super 2, athletic exerciser with LCD and wind-vane pulley </t>
  </si>
  <si>
    <t>with 1 wall bracket #200 and both handles</t>
  </si>
  <si>
    <t>500E</t>
  </si>
  <si>
    <t>Tropical Penguin</t>
  </si>
  <si>
    <t>The Future Today</t>
  </si>
  <si>
    <t xml:space="preserve"> Leaper Pads w/ eye bolts and rope (for #101 or #190 or Super II)</t>
  </si>
  <si>
    <t>Padded strap for head or foot with D ring</t>
  </si>
  <si>
    <t>*Prices subject to change</t>
  </si>
  <si>
    <t>Quantity</t>
  </si>
  <si>
    <t>IsoCircuit Accessories Price List</t>
  </si>
  <si>
    <t>Trucking Cost</t>
  </si>
  <si>
    <t>Total</t>
  </si>
  <si>
    <t>Extension Bracket for front of Leaper with 2 brackets for Mini-Gym #101(FREE SHIPPIING W/ LEAPER)</t>
  </si>
  <si>
    <t>2724 Cape Drive, Corona, CA 92882</t>
  </si>
  <si>
    <t>951.898.0007 Fax 951.371.8776</t>
  </si>
  <si>
    <t xml:space="preserve">INVOICE NO: </t>
  </si>
  <si>
    <t>www.Tropicalpenguin.com</t>
  </si>
  <si>
    <t xml:space="preserve">DATE: </t>
  </si>
  <si>
    <t>Email: Penguin0@tropicalpenguin.com</t>
  </si>
  <si>
    <t>Care Of:</t>
  </si>
  <si>
    <t>Ship To:</t>
  </si>
  <si>
    <t>PHONE</t>
  </si>
  <si>
    <t>Credit Card</t>
  </si>
  <si>
    <t>(Circle Please) Visa, Master, Amex</t>
  </si>
  <si>
    <t>CC Number</t>
  </si>
  <si>
    <t>     </t>
  </si>
  <si>
    <t>CC Exp.:</t>
  </si>
  <si>
    <t>CSV</t>
  </si>
  <si>
    <t>SALESPERSON</t>
  </si>
  <si>
    <t>P.O. NUMBER</t>
  </si>
  <si>
    <t>DATE SHIPPED</t>
  </si>
  <si>
    <t>SHIPPED VIA</t>
  </si>
  <si>
    <t>F.O.B. POINT</t>
  </si>
  <si>
    <t>TERMS</t>
  </si>
  <si>
    <t>QUANTITY</t>
  </si>
  <si>
    <t>DESCRIPTION</t>
  </si>
  <si>
    <t>1.15.015.114.06</t>
  </si>
  <si>
    <t>1.15.015.114.07</t>
  </si>
  <si>
    <t>Deck Shorts
(Black)</t>
  </si>
  <si>
    <t>1.15.015.101.04</t>
  </si>
  <si>
    <t>1.15.015.101.05</t>
  </si>
  <si>
    <t>1.15.015.101.06</t>
  </si>
  <si>
    <t>1.15.015.101.07</t>
  </si>
  <si>
    <t>Embroidered Coach Shirt</t>
  </si>
  <si>
    <t>1.15.014.04</t>
  </si>
  <si>
    <t>1.15.014.05</t>
  </si>
  <si>
    <t>Swim Bench with Swim Paddles &amp; 2 Mini-Gyms #101</t>
  </si>
  <si>
    <t>26C</t>
  </si>
  <si>
    <t>Swim Bench with Swim Paddles &amp; 2 Mini-Gyms #190</t>
  </si>
  <si>
    <t>26D</t>
  </si>
  <si>
    <t>Optional add on to Swim Bench Package</t>
  </si>
  <si>
    <t>AMOUNT</t>
  </si>
  <si>
    <t>SUBTOTAL</t>
  </si>
  <si>
    <t>CA SALES TAX</t>
  </si>
  <si>
    <t>SHIPPING &amp; HANDLING</t>
  </si>
  <si>
    <t>POWER TOWER</t>
  </si>
  <si>
    <t>SWEEPER</t>
  </si>
  <si>
    <t>START HURDLE</t>
  </si>
  <si>
    <t>PRICE</t>
  </si>
  <si>
    <t>TOTAL</t>
  </si>
  <si>
    <t>One and Only Cool Workbook</t>
  </si>
  <si>
    <t>Dr. Goldberg’s 10 DVD Set</t>
  </si>
  <si>
    <t>The “Halo” Swim Bench</t>
  </si>
  <si>
    <t>Super II</t>
  </si>
  <si>
    <t>MiniGym 190</t>
  </si>
  <si>
    <t>MiniGym 101</t>
  </si>
  <si>
    <t>POWERCAM Underwater Film system</t>
  </si>
  <si>
    <t>Technical Swimming Products</t>
  </si>
  <si>
    <t>Page</t>
  </si>
  <si>
    <t>Description</t>
  </si>
  <si>
    <t>Size</t>
  </si>
  <si>
    <t>Part Number</t>
  </si>
  <si>
    <t>SRP</t>
  </si>
  <si>
    <t>SwiMP3s</t>
  </si>
  <si>
    <t>Leaper Plus with Mini-Gym #190</t>
  </si>
  <si>
    <t>Extension Bracket for front of Leaper with 2 brackets for Mini-Gym #190</t>
  </si>
  <si>
    <t>1001C</t>
  </si>
  <si>
    <t>Leaper Plus with Mini-Gym Super II</t>
  </si>
  <si>
    <t>Underwater Pace Clock</t>
  </si>
  <si>
    <t>1.30.021</t>
  </si>
  <si>
    <t>Full Digital Pace Clock</t>
  </si>
  <si>
    <t>1.30.022</t>
  </si>
  <si>
    <t>Lap Track</t>
  </si>
  <si>
    <t>1.05.027</t>
  </si>
  <si>
    <t>Fins/Zoomers</t>
  </si>
  <si>
    <t>Zoomers</t>
  </si>
  <si>
    <t>Red</t>
  </si>
  <si>
    <t>C</t>
  </si>
  <si>
    <t>Extra wall bracket for #101 or #190 (1 Location)</t>
  </si>
  <si>
    <t>Velcro ankle strap with D ring</t>
  </si>
  <si>
    <t>Football strapped with D ring attachment (Jr.Football included, allows better gripping)</t>
  </si>
  <si>
    <t>Softball w/ rope hoop</t>
  </si>
  <si>
    <t>2.35.001.102.14</t>
  </si>
  <si>
    <t>2.35.001.102.15</t>
  </si>
  <si>
    <t>2.35.001.102.16</t>
  </si>
  <si>
    <t>2.35.001.102.17</t>
  </si>
  <si>
    <t>Z2</t>
  </si>
  <si>
    <t>K 7.5</t>
  </si>
  <si>
    <t>2.35.002.64</t>
  </si>
  <si>
    <t>K 9</t>
  </si>
  <si>
    <t>2.35.002.65</t>
  </si>
  <si>
    <t>K 10.5</t>
  </si>
  <si>
    <t>2.35.002.66</t>
  </si>
  <si>
    <t>K 12</t>
  </si>
  <si>
    <t>2.35.002.67</t>
  </si>
  <si>
    <t>A</t>
  </si>
  <si>
    <t xml:space="preserve">2.35.002.68   </t>
  </si>
  <si>
    <t>B</t>
  </si>
  <si>
    <t>2.35.002.69</t>
  </si>
  <si>
    <t>2.35.002.70</t>
  </si>
  <si>
    <t>2.35.002.71</t>
  </si>
  <si>
    <t>2.35.002.72</t>
  </si>
  <si>
    <t>2.35.002.73</t>
  </si>
  <si>
    <t>2.35.002.74</t>
  </si>
  <si>
    <t>2.35.002.75</t>
  </si>
  <si>
    <t>PLYOTRAMP (Adjustable Trampoline)</t>
  </si>
  <si>
    <t>Bob Steele's Games Gimmicks Challenges</t>
  </si>
  <si>
    <t>USA SHIPPIING*</t>
  </si>
  <si>
    <t>KICKER (for flutter and dolphin Kick)</t>
  </si>
  <si>
    <t>Complete Training Gym (call to customize)</t>
  </si>
  <si>
    <t>1.35.004.07</t>
  </si>
  <si>
    <t>XX-Large</t>
  </si>
  <si>
    <t>1.35.004.08</t>
  </si>
  <si>
    <t>Trainer 1</t>
  </si>
  <si>
    <t>1.35.005.05</t>
  </si>
  <si>
    <t>1.35.005.06</t>
  </si>
  <si>
    <t>1.35.005.07</t>
  </si>
  <si>
    <t>1.35.005.08</t>
  </si>
  <si>
    <t>Trainer 2</t>
  </si>
  <si>
    <t>3.45.050.242</t>
  </si>
  <si>
    <t xml:space="preserve">Total Goggles: </t>
  </si>
  <si>
    <t>continued on next page…</t>
  </si>
  <si>
    <t>Hydrospeed</t>
  </si>
  <si>
    <t>Female</t>
  </si>
  <si>
    <t>Clipback</t>
  </si>
  <si>
    <t>1.10.005.101</t>
  </si>
  <si>
    <t>Race John</t>
  </si>
  <si>
    <t>1.35.006.08</t>
  </si>
  <si>
    <t>Competitor</t>
  </si>
  <si>
    <t>1.35.007.05</t>
  </si>
  <si>
    <t>1.35.007.06</t>
  </si>
  <si>
    <t>1.35.007.07</t>
  </si>
  <si>
    <t>1.35.007.08</t>
  </si>
  <si>
    <t>Recreational Monofins</t>
  </si>
  <si>
    <t>Wave</t>
  </si>
  <si>
    <t>1.35.001</t>
  </si>
  <si>
    <t>Tempo</t>
  </si>
  <si>
    <t>1.35.002</t>
  </si>
  <si>
    <t>Rapid</t>
  </si>
  <si>
    <t>1.10.014.101</t>
  </si>
  <si>
    <t>1.10.014.102</t>
  </si>
  <si>
    <t>Green</t>
  </si>
  <si>
    <t>Cool Digital Freestyle C/D ROM*</t>
  </si>
  <si>
    <t>Cool Digital Drills I;II C/D ROM*</t>
  </si>
  <si>
    <t>Swimmer's Snorkel</t>
  </si>
  <si>
    <t>Bridle handles (2 stirrup handles) with ring attachment</t>
  </si>
  <si>
    <t>18" rotating handle</t>
  </si>
  <si>
    <t>36" Handle (Lats)</t>
  </si>
  <si>
    <t>Cool Digital Exercises I;II C/D ROM*</t>
  </si>
  <si>
    <t>Steele's Cool Digital Games I;II C/D ROM*</t>
  </si>
  <si>
    <t>Cool Digital Stretching I;II C/D ROM*</t>
  </si>
  <si>
    <t>Cool Digital Polo Ball handling Drills</t>
  </si>
  <si>
    <t>1.05.009.48</t>
  </si>
  <si>
    <t>Freestyle Snorkel</t>
  </si>
  <si>
    <t>1.05.001</t>
  </si>
  <si>
    <t>Cardio Cap</t>
  </si>
  <si>
    <t>1.05.022</t>
  </si>
  <si>
    <t>Snorkel Head Bracket</t>
  </si>
  <si>
    <t>1.05.011</t>
  </si>
  <si>
    <t>Rowing or Swim Handle (breast stroke)</t>
  </si>
  <si>
    <t>Wide base (fits over Mini gyms model #101 &amp; #190 for wider foot stance)</t>
  </si>
  <si>
    <t>1.05.006.48</t>
  </si>
  <si>
    <t>Sculling Finger Paddles</t>
  </si>
  <si>
    <t>3.05.001.104.49</t>
  </si>
  <si>
    <t>3.05.001.102.51</t>
  </si>
  <si>
    <t>Fulcrum Hand Paddles</t>
  </si>
  <si>
    <t>2.05.001.102.04</t>
  </si>
  <si>
    <t>2.05.001.104.05</t>
  </si>
  <si>
    <t>2.05.001.100.06</t>
  </si>
  <si>
    <t>2.05.001.101.07</t>
  </si>
  <si>
    <t>Swim paddles with D ring set of 2</t>
  </si>
  <si>
    <t>Velcro Single arm shiver strap with D ring</t>
  </si>
  <si>
    <t>2 hands arm shiver strap with D ring</t>
  </si>
  <si>
    <t>Padded Power Bar (makes Power Rack) for 2 #101 or #190 w/ eye bolts and rope</t>
  </si>
  <si>
    <t>1.05.013</t>
  </si>
  <si>
    <t>Swimmer's Toolkit</t>
  </si>
  <si>
    <t>1.05.017</t>
  </si>
  <si>
    <t>Tech Toc</t>
  </si>
  <si>
    <t>1.05.014</t>
  </si>
  <si>
    <t>Hydro Hip</t>
  </si>
  <si>
    <t>1.05.007</t>
  </si>
  <si>
    <t>The Rack</t>
  </si>
  <si>
    <t>2.05.004</t>
  </si>
  <si>
    <t>Rom Strap</t>
  </si>
  <si>
    <t>2.05.003</t>
  </si>
  <si>
    <t>Tropical Penguin Rang Pull Buoys 40% Discount</t>
  </si>
  <si>
    <t xml:space="preserve">Total Technical Products: </t>
  </si>
  <si>
    <t>Bags &amp; Apparel</t>
  </si>
  <si>
    <t>Mesh Gear Bag</t>
  </si>
  <si>
    <t>1.25.010.102</t>
  </si>
  <si>
    <t>1.25.010.101</t>
  </si>
  <si>
    <t>Team Backpack</t>
  </si>
  <si>
    <t>Extension Bracket for front of Leaper with 2 brackets for Super II (FREE SHIPPIING W/ LEAPER)</t>
  </si>
  <si>
    <t>Bench for Leaper (allows user to do Bench Press on Leaper) (FREE SHIPPIING W/ LEAPER)</t>
  </si>
  <si>
    <t>Cool Coaching For Great Coaches</t>
  </si>
  <si>
    <t>Total with Shipping</t>
  </si>
  <si>
    <t>The Leaper</t>
  </si>
  <si>
    <t xml:space="preserve">Evaulator, primarily a therapy wall diagnostic exerciser but also for floor exercises </t>
  </si>
  <si>
    <t>6.15.024.121.06</t>
  </si>
  <si>
    <t>6.15.024.121.07</t>
  </si>
  <si>
    <t>6.15.024.121.08</t>
  </si>
  <si>
    <t>Azevedo Baseball Hats</t>
  </si>
  <si>
    <t>1.15.014.06</t>
  </si>
  <si>
    <t>Xlarge</t>
  </si>
  <si>
    <t>1.15.014.07</t>
  </si>
  <si>
    <t>XXLarge</t>
  </si>
  <si>
    <t>1.15.014.08</t>
  </si>
  <si>
    <t>Swim Hard T-Shirt</t>
  </si>
  <si>
    <t>1.15.013.04</t>
  </si>
  <si>
    <t>1.15.013.05</t>
  </si>
  <si>
    <t>1.15.013.06</t>
  </si>
  <si>
    <t>1.15.013.07</t>
  </si>
  <si>
    <t>1.15.013.08</t>
  </si>
  <si>
    <t>6.15.015.111.04</t>
  </si>
  <si>
    <t>6.15.015.111.05</t>
  </si>
  <si>
    <t>6.15.015.111.06</t>
  </si>
  <si>
    <t>6.15.015.111.07</t>
  </si>
  <si>
    <t>Finis Flex Fit Cap - Navy</t>
  </si>
  <si>
    <t>1.15.005.106</t>
  </si>
  <si>
    <t>Fleece Beanie - Navy</t>
  </si>
  <si>
    <t>1.15.006.106</t>
  </si>
  <si>
    <t xml:space="preserve">Total Bags &amp; Apparel: </t>
  </si>
  <si>
    <t>Swimwear</t>
  </si>
  <si>
    <t>Quantity by Size</t>
  </si>
  <si>
    <t>WHL</t>
  </si>
  <si>
    <t>Velcro Foot Strap with 2 Extension Ropes (for Swim Kick)</t>
  </si>
  <si>
    <t>Front Extenson Frame Attaches to Swim Bench with all bracket</t>
  </si>
  <si>
    <t>Male Water Polo Suit</t>
  </si>
  <si>
    <t>Navy</t>
  </si>
  <si>
    <t>2008 Tropical Penguin/Finis Team Price List</t>
  </si>
  <si>
    <t>Youth/Child</t>
  </si>
  <si>
    <t>Candy Shop (assorted)</t>
  </si>
  <si>
    <t>3.45.054</t>
  </si>
  <si>
    <t>Tadpole</t>
  </si>
  <si>
    <t>Pink/Yellow</t>
  </si>
  <si>
    <t>3.45.063.284</t>
  </si>
  <si>
    <t>SwiMP3 V.2</t>
  </si>
  <si>
    <t>-</t>
  </si>
  <si>
    <t>1.30.013</t>
  </si>
  <si>
    <t>SwiMP3 Surf</t>
  </si>
  <si>
    <t>1.30.001.03</t>
  </si>
  <si>
    <t>SwiMP3 Aqua</t>
  </si>
  <si>
    <t>1.30.019</t>
  </si>
  <si>
    <t>Universal Wall Charger</t>
  </si>
  <si>
    <t>1.30.009</t>
  </si>
  <si>
    <t>Clocks/Timing</t>
  </si>
  <si>
    <t>3.45.009.225</t>
  </si>
  <si>
    <t>Revive</t>
  </si>
  <si>
    <t>Purple/Clear</t>
  </si>
  <si>
    <t>3.45.064.233</t>
  </si>
  <si>
    <t>Blue/Smoke</t>
  </si>
  <si>
    <t>3.45.064.227</t>
  </si>
  <si>
    <t>Aqua/Mirror</t>
  </si>
  <si>
    <t>3.45.064.288</t>
  </si>
  <si>
    <t>Crystal</t>
  </si>
  <si>
    <t>Blue/Onyx</t>
  </si>
  <si>
    <t>3.45.047.103</t>
  </si>
  <si>
    <t>Clear/Clear</t>
  </si>
  <si>
    <t>3.45.047.001</t>
  </si>
  <si>
    <t>2.35.001.103.12</t>
  </si>
  <si>
    <t>D</t>
  </si>
  <si>
    <t>2.35.001.103.13</t>
  </si>
  <si>
    <t>E</t>
  </si>
  <si>
    <t>2.35.001.103.14</t>
  </si>
  <si>
    <t>F</t>
  </si>
  <si>
    <t>2.35.001.103.15</t>
  </si>
  <si>
    <t>G</t>
  </si>
  <si>
    <t>2.35.001.103.16</t>
  </si>
  <si>
    <t>H</t>
  </si>
  <si>
    <t>2.35.001.103.17</t>
  </si>
  <si>
    <t>Blue</t>
  </si>
  <si>
    <t>2.35.001.102.12</t>
  </si>
  <si>
    <t>2.35.001.102.13</t>
  </si>
  <si>
    <t>3.45.049.101</t>
  </si>
  <si>
    <t>3.45.049.001</t>
  </si>
  <si>
    <t>Jet Stream</t>
  </si>
  <si>
    <t>3.45.068.205</t>
  </si>
  <si>
    <t>3.45.068.239</t>
  </si>
  <si>
    <t>Retro</t>
  </si>
  <si>
    <t>Smoke/Mirror</t>
  </si>
  <si>
    <t>3.45.066.289</t>
  </si>
  <si>
    <t>Clear/Blue</t>
  </si>
  <si>
    <t>3.45.066.236</t>
  </si>
  <si>
    <t>Racing</t>
  </si>
  <si>
    <t>Thunder</t>
  </si>
  <si>
    <t>3.45.053.001</t>
  </si>
  <si>
    <t>3.45.053.239</t>
  </si>
  <si>
    <t>Jade/Mirror</t>
  </si>
  <si>
    <t>3.45.053.272</t>
  </si>
  <si>
    <t>Nova</t>
  </si>
  <si>
    <t>Black/Clear</t>
  </si>
  <si>
    <t>3.45.067.228</t>
  </si>
  <si>
    <t>3.45.067.221</t>
  </si>
  <si>
    <t>Blue/Mirror</t>
  </si>
  <si>
    <t>I</t>
  </si>
  <si>
    <t>2.35.002.76</t>
  </si>
  <si>
    <t>Evolution Fins</t>
  </si>
  <si>
    <t>Small</t>
  </si>
  <si>
    <t>1.05.033.04</t>
  </si>
  <si>
    <t>Large</t>
  </si>
  <si>
    <t>1.05.033.06</t>
  </si>
  <si>
    <t>Kids Finz</t>
  </si>
  <si>
    <t>Yellow</t>
  </si>
  <si>
    <t>Toddler's</t>
  </si>
  <si>
    <t>5.35.010.104.52</t>
  </si>
  <si>
    <t>Children's</t>
  </si>
  <si>
    <t>5.35.008.103.51</t>
  </si>
  <si>
    <t>Monofins</t>
  </si>
  <si>
    <t>Training Monofins</t>
  </si>
  <si>
    <t>Shooter</t>
  </si>
  <si>
    <t>Medium</t>
  </si>
  <si>
    <t>1.35.004.05</t>
  </si>
  <si>
    <t>1.35.004.06</t>
  </si>
  <si>
    <t>X-Large</t>
  </si>
  <si>
    <t>Optical</t>
  </si>
  <si>
    <t>Optiq Jr.</t>
  </si>
  <si>
    <t>3.45.051.114</t>
  </si>
  <si>
    <t>Optiq</t>
  </si>
  <si>
    <t>Blue/Blue</t>
  </si>
  <si>
    <t>6.15.007.111.06</t>
  </si>
  <si>
    <t>6.15.007.111.07</t>
  </si>
  <si>
    <t>3-Panel T-Shirt</t>
  </si>
  <si>
    <t>6.15.020.106.04</t>
  </si>
  <si>
    <t>1.10.007.101</t>
  </si>
  <si>
    <t>Race Tight</t>
  </si>
  <si>
    <t>1.10.013.101</t>
  </si>
  <si>
    <t>Male</t>
  </si>
  <si>
    <t>Brief</t>
  </si>
  <si>
    <t>1.10.110.101</t>
  </si>
  <si>
    <t>1.10.103.101</t>
  </si>
  <si>
    <t>1.10.115.101</t>
  </si>
  <si>
    <t>1.10.109.101</t>
  </si>
  <si>
    <t>AquaTuff Solids</t>
  </si>
  <si>
    <t xml:space="preserve">
Skinback</t>
  </si>
  <si>
    <t>Polo Ball Beanies</t>
  </si>
  <si>
    <t>6.15.011.103</t>
  </si>
  <si>
    <t>Baby Blue</t>
  </si>
  <si>
    <t>6.15.011.113</t>
  </si>
  <si>
    <t>6.15.011.112</t>
  </si>
  <si>
    <t>1.10.014.105</t>
  </si>
  <si>
    <t>1.10.014.106</t>
  </si>
  <si>
    <t>Gold</t>
  </si>
  <si>
    <t>1.10.014.107</t>
  </si>
  <si>
    <t>Royal</t>
  </si>
  <si>
    <t>1.10.014.114</t>
  </si>
  <si>
    <t>Maroon</t>
  </si>
  <si>
    <t>1.10.014.119</t>
  </si>
  <si>
    <t>1.25.002.101.06</t>
  </si>
  <si>
    <t>1.25.002.114.04</t>
  </si>
  <si>
    <t>1.25.002.114.05</t>
  </si>
  <si>
    <t>1.25.002.114.06</t>
  </si>
  <si>
    <t>Footbooties</t>
  </si>
  <si>
    <t>1.25.001.101.04</t>
  </si>
  <si>
    <t>1.25.001.101.05</t>
  </si>
  <si>
    <t>1.25.001.101.06</t>
  </si>
  <si>
    <t>SUB TOTAL</t>
  </si>
  <si>
    <t>Snorkels</t>
  </si>
  <si>
    <t>1.10.107.119</t>
  </si>
  <si>
    <t>Adult</t>
  </si>
  <si>
    <t>1.05.009.103.50</t>
  </si>
  <si>
    <t>Junior</t>
  </si>
  <si>
    <t>1.10.102.106</t>
  </si>
  <si>
    <t>1.10.102.114</t>
  </si>
  <si>
    <t>AquaTuff Prints</t>
  </si>
  <si>
    <t>Highlight</t>
  </si>
  <si>
    <t>1.10.019.103</t>
  </si>
  <si>
    <t>1.10.019.102</t>
  </si>
  <si>
    <t>Snorkel Purge Valve</t>
  </si>
  <si>
    <t>1.05.010</t>
  </si>
  <si>
    <t>Paddles</t>
  </si>
  <si>
    <t>Forearm Fulcrum</t>
  </si>
  <si>
    <t>Gray</t>
  </si>
  <si>
    <t>1.05.028.50</t>
  </si>
  <si>
    <t>1.05.028.48</t>
  </si>
  <si>
    <t>Freestyler Hand Paddles</t>
  </si>
  <si>
    <t>1.05.020.50</t>
  </si>
  <si>
    <t>White</t>
  </si>
  <si>
    <t>1.10.011.109</t>
  </si>
  <si>
    <t>1.10.114.103</t>
  </si>
  <si>
    <t>1.10.114.109</t>
  </si>
  <si>
    <t>NY Camo</t>
  </si>
  <si>
    <t>1.10.017.278</t>
  </si>
  <si>
    <t>1.10.113.278</t>
  </si>
  <si>
    <t>Tmix</t>
  </si>
  <si>
    <t>1.10.015.102</t>
  </si>
  <si>
    <t>1.10.015.103</t>
  </si>
  <si>
    <t>1.10.015.105</t>
  </si>
  <si>
    <t>1.10.106.102</t>
  </si>
  <si>
    <t>1.10.106.103</t>
  </si>
  <si>
    <t>2.05.001.103.08</t>
  </si>
  <si>
    <t>Bolster Paddle</t>
  </si>
  <si>
    <t>1.05.026</t>
  </si>
  <si>
    <t>Replacement Paddle Tubing</t>
  </si>
  <si>
    <t>1.05.023</t>
  </si>
  <si>
    <t>Other Training Aids</t>
  </si>
  <si>
    <t>Alignment Kickboard</t>
  </si>
  <si>
    <t>1.05.030</t>
  </si>
  <si>
    <t>Tempo Trainer</t>
  </si>
  <si>
    <t>1.05.015</t>
  </si>
  <si>
    <t>Swim Mirror</t>
  </si>
  <si>
    <t>1.10.010.267</t>
  </si>
  <si>
    <t>1.10.113.267</t>
  </si>
  <si>
    <t>Impulse</t>
  </si>
  <si>
    <t>1.10.004.102</t>
  </si>
  <si>
    <t>Purple</t>
  </si>
  <si>
    <t>1.10.004.110</t>
  </si>
  <si>
    <t>1.10.004.114</t>
  </si>
  <si>
    <t>1.10.104.102</t>
  </si>
  <si>
    <t>1.10.104.110</t>
  </si>
  <si>
    <t>1.10.104.114</t>
  </si>
  <si>
    <t>Water Polo Apparel</t>
  </si>
  <si>
    <t>Water polo Suits</t>
  </si>
  <si>
    <t>Azevedo Signature Line</t>
  </si>
  <si>
    <t>Water Polo Track Jacket</t>
  </si>
  <si>
    <t>S</t>
  </si>
  <si>
    <t>6.15.022.106.04</t>
  </si>
  <si>
    <t>M</t>
  </si>
  <si>
    <t>6.15.022.106.05</t>
  </si>
  <si>
    <t>L</t>
  </si>
  <si>
    <t>3.25.110.101.06</t>
  </si>
  <si>
    <t xml:space="preserve">Finis Duffle Bag </t>
  </si>
  <si>
    <t>1.25.001.103</t>
  </si>
  <si>
    <t>Deck Shorts
(Red)</t>
  </si>
  <si>
    <t>1.15.015.102.04</t>
  </si>
  <si>
    <t>1.15.015.102.05</t>
  </si>
  <si>
    <t>1.15.015.102.06</t>
  </si>
  <si>
    <t>XLarge</t>
  </si>
  <si>
    <t>1.15.015.102.07</t>
  </si>
  <si>
    <t>Deck Shorts
(Royal)</t>
  </si>
  <si>
    <t>1.15.015.114.04</t>
  </si>
  <si>
    <t>1.15.015.114.05</t>
  </si>
  <si>
    <t>6.15.025.100.06</t>
  </si>
  <si>
    <t>6.15.025.100.07</t>
  </si>
  <si>
    <t>6.15.025.100.08</t>
  </si>
  <si>
    <t>Circle 8 T-Shirt</t>
  </si>
  <si>
    <t>6.15.024.121.04</t>
  </si>
  <si>
    <t>6.15.024.121.05</t>
  </si>
  <si>
    <t>Thermaseal Life Jacket, PFD #4</t>
  </si>
  <si>
    <t>5.40.011.244.61</t>
  </si>
  <si>
    <t>Thermaseal Life Jacket, PFD #5</t>
  </si>
  <si>
    <t>5.40.021.202</t>
  </si>
  <si>
    <t>6.15.028.101</t>
  </si>
  <si>
    <t>Khaki</t>
  </si>
  <si>
    <t>6.15.028.118</t>
  </si>
  <si>
    <t>Azevedo Beanies</t>
  </si>
  <si>
    <t>6.15.027.101</t>
  </si>
  <si>
    <t>Cream</t>
  </si>
  <si>
    <t>6.15.026.120</t>
  </si>
  <si>
    <t>Finis Water Polo Sweatshirts</t>
  </si>
  <si>
    <t>Pro Design Hooded Sweatshirt</t>
  </si>
  <si>
    <t>Baby Sunsuit</t>
  </si>
  <si>
    <t>5.20.008.276.04</t>
  </si>
  <si>
    <t>5.20.008.276.05</t>
  </si>
  <si>
    <t>Men's Classic Design Hooded Sweatshirt (Embroidered)</t>
  </si>
  <si>
    <t>6.15.001.111.04</t>
  </si>
  <si>
    <t>Recreational &amp; Misc. Suits</t>
  </si>
  <si>
    <t>Bombay</t>
  </si>
  <si>
    <t>Skinback</t>
  </si>
  <si>
    <t>Rain</t>
  </si>
  <si>
    <t>1.10.018.280</t>
  </si>
  <si>
    <t>Sunburst</t>
  </si>
  <si>
    <t>1.10.018.279</t>
  </si>
  <si>
    <t>Jammer</t>
  </si>
  <si>
    <t>1.10.116.280</t>
  </si>
  <si>
    <t>1.10.116.279</t>
  </si>
  <si>
    <t>Male Drag Suit</t>
  </si>
  <si>
    <t>1.20.001.101</t>
  </si>
  <si>
    <t>6.15.002.111.04</t>
  </si>
  <si>
    <t>6.10.001.106</t>
  </si>
  <si>
    <t>6.10.001.101</t>
  </si>
  <si>
    <t xml:space="preserve">Total Swimwear: </t>
  </si>
  <si>
    <t>Goggles</t>
  </si>
  <si>
    <t>Kids Sun Shirts</t>
  </si>
  <si>
    <t>XS</t>
  </si>
  <si>
    <t>5.20.006.276.03</t>
  </si>
  <si>
    <t>5.20.006.276.04</t>
  </si>
  <si>
    <t>5.20.006.276.05</t>
  </si>
  <si>
    <t>5.20.006.276.06</t>
  </si>
  <si>
    <t>5.20.006.277.03</t>
  </si>
  <si>
    <t>Green/Blue</t>
  </si>
  <si>
    <t>3.45.063.202</t>
  </si>
  <si>
    <t>Fruit Basket (assorted)</t>
  </si>
  <si>
    <t>3.45.008.418</t>
  </si>
  <si>
    <t>H2 Jr.</t>
  </si>
  <si>
    <t>Blue/Clear</t>
  </si>
  <si>
    <t>3.45.009.205</t>
  </si>
  <si>
    <t>3.45.009.224</t>
  </si>
  <si>
    <t>Pink/Aqua</t>
  </si>
  <si>
    <t>5.20.006.277.04</t>
  </si>
  <si>
    <t>5.20.006.277.05</t>
  </si>
  <si>
    <t>5.20.006.277.06</t>
  </si>
  <si>
    <t>Youth Sun Shirts</t>
  </si>
  <si>
    <t>Pink Camo</t>
  </si>
  <si>
    <t>5.20.006.282.07</t>
  </si>
  <si>
    <t>5.20.006.282.08</t>
  </si>
  <si>
    <t>Gray Camo</t>
  </si>
  <si>
    <t>5.20.006.281.07</t>
  </si>
  <si>
    <t>5.20.006.281.08</t>
  </si>
  <si>
    <t>Phantom</t>
  </si>
  <si>
    <t>Black/Smoke</t>
  </si>
  <si>
    <t>3.45.048.101</t>
  </si>
  <si>
    <t>3.45.048.001</t>
  </si>
  <si>
    <t>Energy</t>
  </si>
  <si>
    <t>3.45.065.113</t>
  </si>
  <si>
    <t>Clear/Smoke</t>
  </si>
  <si>
    <t>3.45.065.221</t>
  </si>
  <si>
    <t>Shockwave</t>
  </si>
  <si>
    <t>3.45.035.255</t>
  </si>
  <si>
    <t>Smoke/HDL</t>
  </si>
  <si>
    <t>3.45.035.253</t>
  </si>
  <si>
    <t>5-O-Aviator</t>
  </si>
  <si>
    <t>Adult Sun Shirts</t>
  </si>
  <si>
    <t>Red/White</t>
  </si>
  <si>
    <t>5.15.013.245.05</t>
  </si>
  <si>
    <t>6.15.002.111.05</t>
  </si>
  <si>
    <t>6.15.002.111.06</t>
  </si>
  <si>
    <t>6.15.002.111.07</t>
  </si>
  <si>
    <t>6.15.002.106.04</t>
  </si>
  <si>
    <t>6.15.002.106.05</t>
  </si>
  <si>
    <t>6.15.002.106.06</t>
  </si>
  <si>
    <t>6.15.002.106.07</t>
  </si>
  <si>
    <t>Women's Classic Design Hooded Sweatshirt</t>
  </si>
  <si>
    <t>6.15.004.111.04</t>
  </si>
  <si>
    <t>6.15.004.111.05</t>
  </si>
  <si>
    <t>6.15.004.111.06</t>
  </si>
  <si>
    <t>6.15.004.111.07</t>
  </si>
  <si>
    <t>3.45.067.237</t>
  </si>
  <si>
    <t>Revolution</t>
  </si>
  <si>
    <t>3.45.022.205</t>
  </si>
  <si>
    <t>3.45.022.239</t>
  </si>
  <si>
    <t>Clear/Mirror</t>
  </si>
  <si>
    <t>3.45.022.238</t>
  </si>
  <si>
    <t>Stealth</t>
  </si>
  <si>
    <t>Clear</t>
  </si>
  <si>
    <t>3.45.052.001</t>
  </si>
  <si>
    <t>3.45.052.103</t>
  </si>
  <si>
    <t>Pink</t>
  </si>
  <si>
    <t>3.45.052.112</t>
  </si>
  <si>
    <t>Smoke</t>
  </si>
  <si>
    <t>3.45.052.002</t>
  </si>
  <si>
    <t>Mirror</t>
  </si>
  <si>
    <t>3.45.052.238</t>
  </si>
  <si>
    <t>6.15.007.100.04</t>
  </si>
  <si>
    <t>6.15.007.100.05</t>
  </si>
  <si>
    <t>6.15.007.100.06</t>
  </si>
  <si>
    <t>6.15.007.100.07</t>
  </si>
  <si>
    <t>6.15.007.111.04</t>
  </si>
  <si>
    <t>6.15.007.111.05</t>
  </si>
  <si>
    <t>6.15.006.100.04</t>
  </si>
  <si>
    <t>6.15.006.100.05</t>
  </si>
  <si>
    <t>6.15.006.100.06</t>
  </si>
  <si>
    <t>6.15.006.100.07</t>
  </si>
  <si>
    <t>6.15.006.106.04</t>
  </si>
  <si>
    <t>6.15.006.106.05</t>
  </si>
  <si>
    <t>6.15.006.106.06</t>
  </si>
  <si>
    <t>6.15.006.106.07</t>
  </si>
  <si>
    <t>Pro Design T-Shirt
(Long-Sleeve)</t>
  </si>
  <si>
    <t>6.15.008.100.04</t>
  </si>
  <si>
    <t>6.15.008.100.05</t>
  </si>
  <si>
    <t>6.15.008.100.06</t>
  </si>
  <si>
    <t>6.15.008.100.07</t>
  </si>
  <si>
    <t>6.15.008.106.04</t>
  </si>
  <si>
    <t>6.15.008.106.05</t>
  </si>
  <si>
    <t>6.15.008.106.06</t>
  </si>
  <si>
    <t>6.15.011.100</t>
  </si>
  <si>
    <t>Cross Bones Beanie</t>
  </si>
  <si>
    <t>6.15.009.101</t>
  </si>
  <si>
    <t>Polo Ball Visor</t>
  </si>
  <si>
    <t>Bladeback</t>
  </si>
  <si>
    <t>1.10.003.101</t>
  </si>
  <si>
    <t>1.10.003.102</t>
  </si>
  <si>
    <t>1.10.003.105</t>
  </si>
  <si>
    <t>1.10.003.106</t>
  </si>
  <si>
    <t>1.10.003.114</t>
  </si>
  <si>
    <t>1.10.107.101</t>
  </si>
  <si>
    <t>1.10.107.102</t>
  </si>
  <si>
    <t>1.10.107.105</t>
  </si>
  <si>
    <t>1.10.107.106</t>
  </si>
  <si>
    <t>1.10.107.107</t>
  </si>
  <si>
    <t>1.10.107.114</t>
  </si>
  <si>
    <t>6.15.029.103.07</t>
  </si>
  <si>
    <t>1.10.102.101</t>
  </si>
  <si>
    <t>1.10.102.102</t>
  </si>
  <si>
    <t>1.10.102.105</t>
  </si>
  <si>
    <t>iPolo T-Shirt</t>
  </si>
  <si>
    <t>6.15.021.101.04</t>
  </si>
  <si>
    <t>6.15.021.101.05</t>
  </si>
  <si>
    <t>6.15.021.101.06</t>
  </si>
  <si>
    <t>6.15.021.101.07</t>
  </si>
  <si>
    <t>Misc. Apparel &amp; Accessories</t>
  </si>
  <si>
    <t>6.15.013.118</t>
  </si>
  <si>
    <t>Cross Bones Visor</t>
  </si>
  <si>
    <t>6.15.012.101</t>
  </si>
  <si>
    <t>Polo Hat</t>
  </si>
  <si>
    <t>6.15.014.118</t>
  </si>
  <si>
    <t>6.15.014.106</t>
  </si>
  <si>
    <t>Women's Shorts</t>
  </si>
  <si>
    <t>6.15.029.103.04</t>
  </si>
  <si>
    <t>6.15.029.103.05</t>
  </si>
  <si>
    <t>6.15.029.103.06</t>
  </si>
  <si>
    <t>1.10.117.103</t>
  </si>
  <si>
    <t>1.10.117.102</t>
  </si>
  <si>
    <t>Sphere</t>
  </si>
  <si>
    <t>1.10.020.102</t>
  </si>
  <si>
    <t>1.10.020.105</t>
  </si>
  <si>
    <t>1.10.118.102</t>
  </si>
  <si>
    <t>1.10.118.105</t>
  </si>
  <si>
    <t>Azul</t>
  </si>
  <si>
    <t>1.10.011.103</t>
  </si>
  <si>
    <t>Fire</t>
  </si>
  <si>
    <t>1.10.106.105</t>
  </si>
  <si>
    <t>Xrave</t>
  </si>
  <si>
    <t>1.10.016.102</t>
  </si>
  <si>
    <t>1.10.016.103</t>
  </si>
  <si>
    <t>1.10.016.105</t>
  </si>
  <si>
    <t>1.10.105.102</t>
  </si>
  <si>
    <t>1.10.105.103</t>
  </si>
  <si>
    <t>1.10.105.105</t>
  </si>
  <si>
    <t>1.10.101.102</t>
  </si>
  <si>
    <t>1.10.101.103</t>
  </si>
  <si>
    <t>1.10.101.105</t>
  </si>
  <si>
    <t>NY Patriot</t>
  </si>
  <si>
    <t>• Regular (non-expedited) shipping will be via UPS ground published rates plus handling charge. 
• Expedited shipping must be specifically requested in advance. The published shipping rate plus handling will be applied to the invoice. 
• All orders must b</t>
  </si>
  <si>
    <t>Totals</t>
  </si>
  <si>
    <t xml:space="preserve">Technical Products: </t>
  </si>
  <si>
    <t xml:space="preserve">Bags &amp; Apparel: </t>
  </si>
  <si>
    <t>6.15.022.106.06</t>
  </si>
  <si>
    <t>XL</t>
  </si>
  <si>
    <t>6.15.022.106.07</t>
  </si>
  <si>
    <t>XXL</t>
  </si>
  <si>
    <t>6.15.022.106.08</t>
  </si>
  <si>
    <t>Azevedo Varsity Sweatshirt</t>
  </si>
  <si>
    <t>6.15.023.111.04</t>
  </si>
  <si>
    <t>6.15.023.111.05</t>
  </si>
  <si>
    <t>6.15.023.111.06</t>
  </si>
  <si>
    <t>6.15.023.111.07</t>
  </si>
  <si>
    <t>6.15.023.111.08</t>
  </si>
  <si>
    <t>TA Star T-Shirt</t>
  </si>
  <si>
    <t>6.15.025.100.04</t>
  </si>
  <si>
    <t>6.15.025.100.05</t>
  </si>
  <si>
    <t>Standard Life Jacket PFD #2</t>
  </si>
  <si>
    <t>5.40.008.257.51</t>
  </si>
  <si>
    <t>Standard Life Jacket PFD #3</t>
  </si>
  <si>
    <t>5.40.008.258.44</t>
  </si>
  <si>
    <t>BLACK; Fit-Stick Break Apart</t>
  </si>
  <si>
    <t>FBSSM</t>
  </si>
  <si>
    <t>Fit-Stik Body Sculpting System - Medium Resistance - RETAIL PACKAGING</t>
  </si>
  <si>
    <t>FBSSH</t>
  </si>
  <si>
    <t>6.15.029.120.04</t>
  </si>
  <si>
    <t>6.15.029.120.05</t>
  </si>
  <si>
    <t>6.15.029.120.06</t>
  </si>
  <si>
    <t>6.15.029.120.07</t>
  </si>
  <si>
    <t>Decals</t>
  </si>
  <si>
    <t>Men's</t>
  </si>
  <si>
    <t>6.25.004</t>
  </si>
  <si>
    <t>Women's</t>
  </si>
  <si>
    <t>6.25.003</t>
  </si>
  <si>
    <t>Keychains</t>
  </si>
  <si>
    <t>6.25.002</t>
  </si>
  <si>
    <t>6.25.001</t>
  </si>
  <si>
    <t>Travel Mugs</t>
  </si>
  <si>
    <t>6.25.005.112</t>
  </si>
  <si>
    <t>5.20.008.277.04</t>
  </si>
  <si>
    <t>5.20.008.277.05</t>
  </si>
  <si>
    <t>Sun Cap</t>
  </si>
  <si>
    <t>5.20.005.276</t>
  </si>
  <si>
    <t>5.20.005.277</t>
  </si>
  <si>
    <t>Reversible Bucket Cap</t>
  </si>
  <si>
    <t>6.15.001.111.05</t>
  </si>
  <si>
    <t>6.15.001.111.06</t>
  </si>
  <si>
    <t>6.15.001.111.07</t>
  </si>
  <si>
    <t>6.15.001.106.04</t>
  </si>
  <si>
    <t>6.15.001.106.05</t>
  </si>
  <si>
    <t>6.15.001.106.06</t>
  </si>
  <si>
    <t>6.15.001.106.07</t>
  </si>
  <si>
    <t>Men's Classic Design Hooded Sweatshirt (Screened)</t>
  </si>
  <si>
    <t>5.20.009.276</t>
  </si>
  <si>
    <t>5.20.009.277</t>
  </si>
  <si>
    <t>5.20.001.277.05</t>
  </si>
  <si>
    <t>5.20.001.277.06</t>
  </si>
  <si>
    <t>5.20.001.277.07</t>
  </si>
  <si>
    <t>5.20.001.277.08</t>
  </si>
  <si>
    <t>2-Piece Girl's Diaper / Swimsuit</t>
  </si>
  <si>
    <t>5.20.002.277.04</t>
  </si>
  <si>
    <t>5.20.002.277.05</t>
  </si>
  <si>
    <t>5.20.002.277.06</t>
  </si>
  <si>
    <t>5.20.002.277.07</t>
  </si>
  <si>
    <t>Floating Water Squirts</t>
  </si>
  <si>
    <t>5.25.001</t>
  </si>
  <si>
    <t>Sammy Starfish</t>
  </si>
  <si>
    <t xml:space="preserve">5.25.003            </t>
  </si>
  <si>
    <t>Building Confidence</t>
  </si>
  <si>
    <t>Swim Trainer</t>
  </si>
  <si>
    <t>5.40.005.276</t>
  </si>
  <si>
    <t>Boys &amp; Girls Flotation Suits</t>
  </si>
  <si>
    <t>5.40.003.276.04</t>
  </si>
  <si>
    <t>5.40.003.276.05</t>
  </si>
  <si>
    <t>5.40.003.276.06</t>
  </si>
  <si>
    <t>5.40.003.277.04</t>
  </si>
  <si>
    <t>5.40.003.277.05</t>
  </si>
  <si>
    <t>5.40.003.277.06</t>
  </si>
  <si>
    <t>Thermaseal Swim Vest</t>
  </si>
  <si>
    <t>5.40.015.276.05</t>
  </si>
  <si>
    <t>5.40.015.276.06</t>
  </si>
  <si>
    <t>5.40.015.277.05</t>
  </si>
  <si>
    <t>5.40.015.277.06</t>
  </si>
  <si>
    <t>Coast Guard Life Jackets</t>
  </si>
  <si>
    <t>Standard Life Jacket PFD #1</t>
  </si>
  <si>
    <t>5.40.008.257.53</t>
  </si>
  <si>
    <t>Sun Protection</t>
  </si>
  <si>
    <t>6' Slastix Toner with 47lb Elastic (Red - Bigger Sleeve)</t>
  </si>
  <si>
    <t>SP48VL</t>
  </si>
  <si>
    <t>4' Very Light Resistance Slastix Pro (Purple)</t>
  </si>
  <si>
    <t>SP48L</t>
  </si>
  <si>
    <t>4' Low Resistance Slastix Pro (Yellow)</t>
  </si>
  <si>
    <t>SP48M</t>
  </si>
  <si>
    <t>4' Medium Resistance Slastix Pro (Red)</t>
  </si>
  <si>
    <t>SP48H</t>
  </si>
  <si>
    <t>4' High Resistance Slastix Pro (Blue)</t>
  </si>
  <si>
    <t>SP48VH</t>
  </si>
  <si>
    <t>6.15.004.106.04</t>
  </si>
  <si>
    <t>6.15.004.106.05</t>
  </si>
  <si>
    <t>6.15.004.106.06</t>
  </si>
  <si>
    <t>6.15.004.106.07</t>
  </si>
  <si>
    <t>Women's Zip
Hooded Sweatshirt</t>
  </si>
  <si>
    <t>6.15.003.112.04</t>
  </si>
  <si>
    <t>6.15.003.112.05</t>
  </si>
  <si>
    <t>6.15.003.112.06</t>
  </si>
  <si>
    <t>6.15.003.112.07</t>
  </si>
  <si>
    <t>Light Blue</t>
  </si>
  <si>
    <t>6.15.003.113.04</t>
  </si>
  <si>
    <t>6.15.003.113.05</t>
  </si>
  <si>
    <t>6.15.003.113.06</t>
  </si>
  <si>
    <t>6.15.003.113.07</t>
  </si>
  <si>
    <t>SUM</t>
  </si>
  <si>
    <t>Finis Water Polo T-Shirts</t>
  </si>
  <si>
    <t>Pro Design T-Shirt
(Short-Sleeve)</t>
  </si>
  <si>
    <t>SL28VH</t>
  </si>
  <si>
    <t>28" Very High Resistance Stroops Loop</t>
  </si>
  <si>
    <t>BALANCE TRAINING</t>
  </si>
  <si>
    <t>WBP12</t>
  </si>
  <si>
    <t>12 Degree Polymer Wobble Board</t>
  </si>
  <si>
    <t>WBP16</t>
  </si>
  <si>
    <t>16 Degree Polymer Wobble Board</t>
  </si>
  <si>
    <t>WBP20</t>
  </si>
  <si>
    <t>20 Degree Polymer Wobble Board</t>
  </si>
  <si>
    <t>WBPP</t>
  </si>
  <si>
    <t>5.15.013.245.06</t>
  </si>
  <si>
    <t>5.15.013.245.07</t>
  </si>
  <si>
    <t>Royal/White</t>
  </si>
  <si>
    <t>5.15.013.246.05</t>
  </si>
  <si>
    <t>5.15.013.246.06</t>
  </si>
  <si>
    <t>5.15.013.246.07</t>
  </si>
  <si>
    <t>6.15.008.106.07</t>
  </si>
  <si>
    <t>Classic Design
T-Shirt 
(Short-Sleeve)</t>
  </si>
  <si>
    <t>6.15.005.100.04</t>
  </si>
  <si>
    <t>6.15.005.100.05</t>
  </si>
  <si>
    <t>6.15.005.100.06</t>
  </si>
  <si>
    <t>6.15.005.100.07</t>
  </si>
  <si>
    <t>6.15.005.111.04</t>
  </si>
  <si>
    <t>6.15.005.111.05</t>
  </si>
  <si>
    <t>6.15.005.111.06</t>
  </si>
  <si>
    <t>6.15.005.111.07</t>
  </si>
  <si>
    <t>Classic Design
T-Shirt
(Long-Sleeve)</t>
  </si>
  <si>
    <t xml:space="preserve">Terms and conditions: </t>
  </si>
  <si>
    <t>6.15.020.106.05</t>
  </si>
  <si>
    <t>6.15.020.106.06</t>
  </si>
  <si>
    <t>6.15.020.106.07</t>
  </si>
  <si>
    <t>1.05.031</t>
  </si>
  <si>
    <t>Swim Power Video</t>
  </si>
  <si>
    <t>1.05.018</t>
  </si>
  <si>
    <t>Swim Power II DVD</t>
  </si>
  <si>
    <t>1.05.019</t>
  </si>
  <si>
    <t>Open Water Swimming Technique DVD</t>
  </si>
  <si>
    <t xml:space="preserve">1.05.024     </t>
  </si>
  <si>
    <t>Swimming Fast and Having Fun DVD</t>
  </si>
  <si>
    <t>3.30.001</t>
  </si>
  <si>
    <t>Technical Accessories</t>
  </si>
  <si>
    <t>Nose Clip</t>
  </si>
  <si>
    <t>3.25.005.103</t>
  </si>
  <si>
    <t>3.25.005.001</t>
  </si>
  <si>
    <t>Ear Plug</t>
  </si>
  <si>
    <t>3.25.006.001</t>
  </si>
  <si>
    <t>Replacement Goggle Case</t>
  </si>
  <si>
    <t>3.25.008</t>
  </si>
  <si>
    <t>Replacement Goggle Straps</t>
  </si>
  <si>
    <t>3.25.010.103</t>
  </si>
  <si>
    <t>Custom Team Swim Caps</t>
  </si>
  <si>
    <t>Agility Dots - Set of 5</t>
  </si>
  <si>
    <t>DOTMATE</t>
  </si>
  <si>
    <t>Latex</t>
  </si>
  <si>
    <t>1.25.005</t>
  </si>
  <si>
    <t>*Price will Vary*</t>
  </si>
  <si>
    <t>Silicone</t>
  </si>
  <si>
    <t>1.25.006</t>
  </si>
  <si>
    <t>Silicone Swim Caps</t>
  </si>
  <si>
    <t>3.25.002.100</t>
  </si>
  <si>
    <t>3.25.002.101</t>
  </si>
  <si>
    <t>3.25.002.102</t>
  </si>
  <si>
    <t>3.25.002.103</t>
  </si>
  <si>
    <t>3.25.002.104</t>
  </si>
  <si>
    <t>Latex Swim Caps</t>
  </si>
  <si>
    <t>3.25.001.100</t>
  </si>
  <si>
    <t>3.25.001.101</t>
  </si>
  <si>
    <t>3.25.001.102</t>
  </si>
  <si>
    <t>3.25.001.103</t>
  </si>
  <si>
    <t>3.25.001.104</t>
  </si>
  <si>
    <t xml:space="preserve">Total Accessories: </t>
  </si>
  <si>
    <t>QuickFeet/FastHands - Large Belt</t>
  </si>
  <si>
    <t>LTELS6PR</t>
  </si>
  <si>
    <t>Pair 6" Low Res Elastics w/ clips</t>
  </si>
  <si>
    <t>HANDLES</t>
  </si>
  <si>
    <t>HANDFOAM</t>
  </si>
  <si>
    <t>Foam Padded Stirrip Handlle with Black Strap</t>
  </si>
  <si>
    <t>HANDLPAD</t>
  </si>
  <si>
    <t>5" Durable Padded Grip Handles with 28.5" Black Strap</t>
  </si>
  <si>
    <t>HANDLSTR</t>
  </si>
  <si>
    <t>4.5" Black Plastic Handle w/ O-Ring</t>
  </si>
  <si>
    <t>LATBACK</t>
  </si>
  <si>
    <t xml:space="preserve">Swimwear: </t>
  </si>
  <si>
    <t xml:space="preserve">Goggles: </t>
  </si>
  <si>
    <t xml:space="preserve">Water Polo Apparel: </t>
  </si>
  <si>
    <t xml:space="preserve">Water Confidence Products: </t>
  </si>
  <si>
    <t xml:space="preserve">Accessories: </t>
  </si>
  <si>
    <t xml:space="preserve"> Total: </t>
  </si>
  <si>
    <t>Cool Coach Software</t>
  </si>
  <si>
    <t xml:space="preserve">Grand Total: </t>
  </si>
  <si>
    <r>
      <t xml:space="preserve">Technical Swimming Products </t>
    </r>
    <r>
      <rPr>
        <b/>
        <sz val="8"/>
        <color indexed="8"/>
        <rFont val="Arial"/>
        <family val="2"/>
      </rPr>
      <t>(continued)</t>
    </r>
  </si>
  <si>
    <r>
      <t xml:space="preserve">Water Polo Apparel </t>
    </r>
    <r>
      <rPr>
        <b/>
        <sz val="8"/>
        <color indexed="8"/>
        <rFont val="Arial"/>
        <family val="2"/>
      </rPr>
      <t>(continued)</t>
    </r>
  </si>
  <si>
    <t>FIT-STIK and FIT-STIK BODY SCULPTING SYSTEM</t>
  </si>
  <si>
    <t>Retail Price</t>
  </si>
  <si>
    <t>Your Cost</t>
  </si>
  <si>
    <t>FITSTK</t>
  </si>
  <si>
    <t>2.5" Ankle Strap</t>
  </si>
  <si>
    <t>HNGABPAD</t>
  </si>
  <si>
    <t>Padded Hanging Abs with Black Strap (Pair)</t>
  </si>
  <si>
    <t>PROCOTNT</t>
  </si>
  <si>
    <t>Padded Cotton Lifting Straps- Natural color (pr)</t>
  </si>
  <si>
    <t>THIGHBLK</t>
  </si>
  <si>
    <t>Thigh Strap, Black Velcro Securing</t>
  </si>
  <si>
    <t>ANCHOR-ADJ</t>
  </si>
  <si>
    <t>Fit-Stik Body Sculpting System - Heavy Resistance - RETAIL PACKAGING</t>
  </si>
  <si>
    <t>FSV</t>
  </si>
  <si>
    <t>Fit-Stik Body Sculpting System Video</t>
  </si>
  <si>
    <t>WMGIII</t>
  </si>
  <si>
    <t>6.25.005.103</t>
  </si>
  <si>
    <t xml:space="preserve">Total Water Polo: </t>
  </si>
  <si>
    <t>Water Confidence Products</t>
  </si>
  <si>
    <t>Introduction to Water</t>
  </si>
  <si>
    <t>Baby Seat</t>
  </si>
  <si>
    <t>Seablock</t>
  </si>
  <si>
    <t>5.40.002</t>
  </si>
  <si>
    <t>Arm Floats</t>
  </si>
  <si>
    <t>5.40.001.276</t>
  </si>
  <si>
    <t>Bubble</t>
  </si>
  <si>
    <t>5.40.001.277</t>
  </si>
  <si>
    <t>Swim Diapers (2 pack)</t>
  </si>
  <si>
    <t>5.20.001.276.04</t>
  </si>
  <si>
    <t>5.20.001.276.05</t>
  </si>
  <si>
    <t>5.20.001.276.06</t>
  </si>
  <si>
    <t>5.20.001.276.07</t>
  </si>
  <si>
    <t>5.20.001.276.08</t>
  </si>
  <si>
    <t>5.20.001.277.04</t>
  </si>
  <si>
    <t>4' Slastix Toner with 47lb Elastic (Red - Bigger sleeve)</t>
  </si>
  <si>
    <t>ST48VLF</t>
  </si>
  <si>
    <t>4' Very Light Resistance Foam Handled Slastix Toner (Purple)</t>
  </si>
  <si>
    <t>ST48LF</t>
  </si>
  <si>
    <t>4' Low Resistance Foam Handled Slastix Toner (Yellow)</t>
  </si>
  <si>
    <t>ST48MF</t>
  </si>
  <si>
    <t>4' Medium Resistance Foam Handled Slastix Toner (Red)</t>
  </si>
  <si>
    <t>ST48HF</t>
  </si>
  <si>
    <t>4' High Resistance Foam Handled Slastix Toner (Blue)</t>
  </si>
  <si>
    <t>ST48VHF</t>
  </si>
  <si>
    <t>Medium Parachute</t>
  </si>
  <si>
    <t>PARCHUTS</t>
  </si>
  <si>
    <t>Small Parachute</t>
  </si>
  <si>
    <t>4' Very High Resistance Foam Handled Slastix Toner (Green)</t>
  </si>
  <si>
    <t>ST72VL</t>
  </si>
  <si>
    <t>6' Very Low Resistance Slastix Toner (Purple)</t>
  </si>
  <si>
    <t>ST72L</t>
  </si>
  <si>
    <t>6' Low Resistance Slastix Toner (Yellow)</t>
  </si>
  <si>
    <t>ST72M</t>
  </si>
  <si>
    <t>6' Medium Resistance Slastix Toner (Red)</t>
  </si>
  <si>
    <t>ST72H</t>
  </si>
  <si>
    <t>6' High Resistance Slastix Toner (Blue)</t>
  </si>
  <si>
    <t>ST72VH</t>
  </si>
  <si>
    <t>6' Very High Resistance Slastix Toner (Green)</t>
  </si>
  <si>
    <t>ST72SHR</t>
  </si>
  <si>
    <t>Universal Shoulder Harness w/ Quick Release &amp; Drag Strap</t>
  </si>
  <si>
    <t>TNDTOW</t>
  </si>
  <si>
    <t>Tandem Tow</t>
  </si>
  <si>
    <t>SPECIALTY TRAINING</t>
  </si>
  <si>
    <t>VAULTER</t>
  </si>
  <si>
    <t>Vaulter - 5 Coils Very Heavy (Green-16' 8"), Under 160 lbs</t>
  </si>
  <si>
    <t>VAULTERHV</t>
  </si>
  <si>
    <t>Vaulter w/ 6 coils Very Heavy (Green - 20') - 170lb+</t>
  </si>
  <si>
    <t>EXPKICK</t>
  </si>
  <si>
    <t xml:space="preserve">Explosive Kick </t>
  </si>
  <si>
    <t>GUN</t>
  </si>
  <si>
    <t>4' Very High Resistance Slastix Pro  (Green)</t>
  </si>
  <si>
    <t>SP48SH</t>
  </si>
  <si>
    <t>4' Slastix Pro with 47lb Elastic (Red - Bigger Sleeve)</t>
  </si>
  <si>
    <t>STROOPS LOOPS</t>
  </si>
  <si>
    <t>SL28VL</t>
  </si>
  <si>
    <t>28" Very Low Resistance Stroops Loop</t>
  </si>
  <si>
    <t>SL28L</t>
  </si>
  <si>
    <t>28" Low Resistance Stroops Loop</t>
  </si>
  <si>
    <t>SL28M</t>
  </si>
  <si>
    <t>28" Medium Resistance Stroops Loop</t>
  </si>
  <si>
    <t>SL28H</t>
  </si>
  <si>
    <t>28" High Resistance Stroops Loop</t>
  </si>
  <si>
    <t>Singleman  Overspeed / med, anchor, 30' red, wire belt, 10' rope</t>
  </si>
  <si>
    <t>SMO/L</t>
  </si>
  <si>
    <t>Singleman  Overspeed / hvy, anchor, 30' blue, wire belt, 10' rope</t>
  </si>
  <si>
    <t>DMO/M</t>
  </si>
  <si>
    <t>Doubleman Overspeed / med</t>
  </si>
  <si>
    <t>DMO/L</t>
  </si>
  <si>
    <t>Plastic Wobble Board Set - 1 top plate w/ spheres 20, 16, 12</t>
  </si>
  <si>
    <t>WBP3</t>
  </si>
  <si>
    <t>Set of 3 Plastic Wobble Boards - (Degrees 12, 16, 20)</t>
  </si>
  <si>
    <t>WBP10A</t>
  </si>
  <si>
    <t>Swim Fin Pool Toys</t>
  </si>
  <si>
    <t>Mermaids Swim Fin</t>
  </si>
  <si>
    <t>1.30.012.112</t>
  </si>
  <si>
    <t>1.30.012.110</t>
  </si>
  <si>
    <t>Shark Tail Swim Fin</t>
  </si>
  <si>
    <t>1.30.012.103</t>
  </si>
  <si>
    <t>1.30.012.111</t>
  </si>
  <si>
    <t xml:space="preserve">Total Water Confidence Products: </t>
  </si>
  <si>
    <t>Accessories</t>
  </si>
  <si>
    <t>CD's &amp; DVD's</t>
  </si>
  <si>
    <t>The Safer 3 CD</t>
  </si>
  <si>
    <t>5.30.001</t>
  </si>
  <si>
    <t>Baby Steps DVD</t>
  </si>
  <si>
    <t xml:space="preserve">5.30.020     </t>
  </si>
  <si>
    <t>Waterproof Kids DVD</t>
  </si>
  <si>
    <t>5.30.013</t>
  </si>
  <si>
    <t>Triathlon Transitions DVD</t>
  </si>
  <si>
    <t>PFRLPR</t>
  </si>
  <si>
    <t>Plastic Flat Rung Ladder (PAIR)  - 30'</t>
  </si>
  <si>
    <t>ADJSPDLAD</t>
  </si>
  <si>
    <t>Adjustable Speed Ladder</t>
  </si>
  <si>
    <t>ACLWOOD</t>
  </si>
  <si>
    <t>Acceleration Ladder - Thick Plastic Rungs</t>
  </si>
  <si>
    <t>PLN</t>
  </si>
  <si>
    <t>Plastic Non-Adjusting Ladder  - 15'</t>
  </si>
  <si>
    <t>AGLMOD</t>
  </si>
  <si>
    <t>Agility Squares - 30'</t>
  </si>
  <si>
    <t>SBL</t>
  </si>
  <si>
    <t>Spring Back Ladder</t>
  </si>
  <si>
    <t>AGILITY TRAINING</t>
  </si>
  <si>
    <t>AGDOT</t>
  </si>
  <si>
    <t>UNIVERSAL BELT - Up to 43" Waist Size.</t>
  </si>
  <si>
    <t>UNSH</t>
  </si>
  <si>
    <t xml:space="preserve">1/8" Mat with 5 dot holes </t>
  </si>
  <si>
    <t>AGSLAT12</t>
  </si>
  <si>
    <t>Agility Slats ( sets of 12 ) - black rubber</t>
  </si>
  <si>
    <t>AGSLAT12P</t>
  </si>
  <si>
    <t>WHITE Agility Slats (12 pieces per set)</t>
  </si>
  <si>
    <t>JUKE</t>
  </si>
  <si>
    <t>The JUKE</t>
  </si>
  <si>
    <t>JUMP TRAINING</t>
  </si>
  <si>
    <t>VERTMAST</t>
  </si>
  <si>
    <t>Vertical Master</t>
  </si>
  <si>
    <t>VERTMASTXL</t>
  </si>
  <si>
    <t>XL Vertical Master</t>
  </si>
  <si>
    <t>EXPLOCLV</t>
  </si>
  <si>
    <t>Explosive Calves</t>
  </si>
  <si>
    <t>QKFETMHV</t>
  </si>
  <si>
    <t>QuickFeet/FastHands - Medium Belt</t>
  </si>
  <si>
    <t>QKFETLHV</t>
  </si>
  <si>
    <t>6# Medicine Ball.  Bouncing.  Inflatable. Green.  2.7kg</t>
  </si>
  <si>
    <t>8#S</t>
  </si>
  <si>
    <t>8# Medicine Ball.  Bouncing.  Inflatable.  Red.  3.6kg</t>
  </si>
  <si>
    <t>STABILITY BALL RACKS/CORRALS</t>
  </si>
  <si>
    <t>BC12</t>
  </si>
  <si>
    <t>12 Ball Corral</t>
  </si>
  <si>
    <t>BC24</t>
  </si>
  <si>
    <t>24 Ball Corral</t>
  </si>
  <si>
    <t>BC36</t>
  </si>
  <si>
    <t>36 Ball Corral</t>
  </si>
  <si>
    <t>BR12</t>
  </si>
  <si>
    <t xml:space="preserve">12 Ball Rack - 4 Shelves </t>
  </si>
  <si>
    <t>BR6</t>
  </si>
  <si>
    <t xml:space="preserve">6 Ball Rack - 2 Shelves </t>
  </si>
  <si>
    <t>Padded Lat/Back Handles</t>
  </si>
  <si>
    <t>FRCS</t>
  </si>
  <si>
    <t>Foam Roller Carry Strap</t>
  </si>
  <si>
    <t>LIFTING ACCESSORIES</t>
  </si>
  <si>
    <t>DLSCOTNT</t>
  </si>
  <si>
    <t>Natural color cotton lifting strap (pair)</t>
  </si>
  <si>
    <t>ALLEGBLK</t>
  </si>
  <si>
    <t>All-Legs 3-ring Ankle Strap</t>
  </si>
  <si>
    <t>ANCHOR</t>
  </si>
  <si>
    <t>Anchor</t>
  </si>
  <si>
    <t>ANCRFOAM-B</t>
  </si>
  <si>
    <t>Black - Foam Anchor With 1" Black Wide strap.</t>
  </si>
  <si>
    <t>ANKLEBLK</t>
  </si>
  <si>
    <t>2" Ankle strap</t>
  </si>
  <si>
    <t>ANKSTR25</t>
  </si>
  <si>
    <t>42" Economy Plyobox</t>
  </si>
  <si>
    <t>DELUXE PLYOBOXES</t>
  </si>
  <si>
    <t>PLYOBOX6B</t>
  </si>
  <si>
    <t>BLACK; 6" Tall Plyobox</t>
  </si>
  <si>
    <t>PLYOBOX6W</t>
  </si>
  <si>
    <t>WHITE; 6" Tall Plyobox</t>
  </si>
  <si>
    <t>PLYOBOX12B</t>
  </si>
  <si>
    <t>BLACK; 12" Tall Plyobox</t>
  </si>
  <si>
    <t>PLYOBOX12W</t>
  </si>
  <si>
    <t>Adjustable Anchor With Nickle Plated D-Ring</t>
  </si>
  <si>
    <t>SPEED TRAINING</t>
  </si>
  <si>
    <t>ACL105-S</t>
  </si>
  <si>
    <t>The Accelerator - 105lb</t>
  </si>
  <si>
    <t>ACL150-S</t>
  </si>
  <si>
    <t>The Accelerator - 150lb</t>
  </si>
  <si>
    <t>BLASTER</t>
  </si>
  <si>
    <t>Wall Mount Gym III</t>
  </si>
  <si>
    <t>SLASTIX TONERS</t>
  </si>
  <si>
    <t>ST48VL</t>
  </si>
  <si>
    <t>4' Very Light Resistance Slastix Toner (Purple)</t>
  </si>
  <si>
    <t>ST48L</t>
  </si>
  <si>
    <t>4' Low Resistance Slastix Toner  (Yellow)</t>
  </si>
  <si>
    <t>ST48M</t>
  </si>
  <si>
    <t>4' Medium Resistance Slastix Toner (Red)</t>
  </si>
  <si>
    <t>ST48H</t>
  </si>
  <si>
    <t>4' High Resistance Slastix Toner (Blue)</t>
  </si>
  <si>
    <t>ST48VH</t>
  </si>
  <si>
    <t>4' Very High Resistance Slastix Toner (Green)</t>
  </si>
  <si>
    <t>ST48SHR</t>
  </si>
  <si>
    <t>Lateral Power Trainer</t>
  </si>
  <si>
    <t>CAT</t>
  </si>
  <si>
    <t>The CAT</t>
  </si>
  <si>
    <t>LATSTEPO</t>
  </si>
  <si>
    <t xml:space="preserve">Side Step  </t>
  </si>
  <si>
    <t>SB15</t>
  </si>
  <si>
    <t>15 Degree Slant Board</t>
  </si>
  <si>
    <t>SB22</t>
  </si>
  <si>
    <t>22 Degree Slant Board</t>
  </si>
  <si>
    <t>SBD</t>
  </si>
  <si>
    <t>Dual Slant Board</t>
  </si>
  <si>
    <t>SBDPR</t>
  </si>
  <si>
    <t>Dual Slant Boards - PAIR</t>
  </si>
  <si>
    <t>RESISTANCE TRAINING</t>
  </si>
  <si>
    <t>PARCHUTL</t>
  </si>
  <si>
    <t>Large Parachute</t>
  </si>
  <si>
    <t>PARCHUTM</t>
  </si>
  <si>
    <t>MB10-AW</t>
  </si>
  <si>
    <t>MB20TREE</t>
  </si>
  <si>
    <t>20 Ball Medicine Ball Tree - 4 Sided</t>
  </si>
  <si>
    <t>SLEDAWGUB</t>
  </si>
  <si>
    <t>Sled Dawg with Universal Belt &amp; Drag strap</t>
  </si>
  <si>
    <t>SLEDAWGSH</t>
  </si>
  <si>
    <t>Sled Dawg with Uni. Shoulder Harness &amp; Drag Strap</t>
  </si>
  <si>
    <t>SLED/QR/UB</t>
  </si>
  <si>
    <t>Sled Dawg w/ Univ. Belt, Drag strap, &amp; quick release.</t>
  </si>
  <si>
    <t>SLED/QR/SH</t>
  </si>
  <si>
    <t>Sled Dawg w/ Univ. Shldr. Harness, strap &amp; quick release</t>
  </si>
  <si>
    <t>DRAGSTRAP</t>
  </si>
  <si>
    <t>Drag Strap</t>
  </si>
  <si>
    <t>TOWSTR</t>
  </si>
  <si>
    <t>10' Tow Strap</t>
  </si>
  <si>
    <t>UNSHQRLEAD</t>
  </si>
  <si>
    <t>MBRACKW</t>
  </si>
  <si>
    <t>WHITE; Medicine Ball Rack with Wheels</t>
  </si>
  <si>
    <t>MBWALL</t>
  </si>
  <si>
    <t>Wall Mounted Medicine Ball Rack</t>
  </si>
  <si>
    <t>10 Ball Double Sided Medicine Ball Tree - White</t>
  </si>
  <si>
    <t>JUMP ROPE/SLASTIX RACK</t>
  </si>
  <si>
    <t>JRRACK</t>
  </si>
  <si>
    <t>Wall Mounted Jump Rope &amp; Tubing Rack</t>
  </si>
  <si>
    <t>JRTREE</t>
  </si>
  <si>
    <t xml:space="preserve">Jump Rope and Tubing Rack </t>
  </si>
  <si>
    <t>TRAMPOLINES</t>
  </si>
  <si>
    <t>TRAMPSLT</t>
  </si>
  <si>
    <t>Plyo-Tramp</t>
  </si>
  <si>
    <t>TRACK2</t>
  </si>
  <si>
    <t>The GUN</t>
  </si>
  <si>
    <t>SWIVELH</t>
  </si>
  <si>
    <t>The SWIVEL</t>
  </si>
  <si>
    <t xml:space="preserve">PUB </t>
  </si>
  <si>
    <t>Push Up Bars - White</t>
  </si>
  <si>
    <t>PUBII</t>
  </si>
  <si>
    <t>Push Up Bar - New Style</t>
  </si>
  <si>
    <t>STFV</t>
  </si>
  <si>
    <t>Stroops Sports Training Fundamentals Video</t>
  </si>
  <si>
    <t>STRCHALL</t>
  </si>
  <si>
    <t>1 adj back support with long straps, 2 foot loops</t>
  </si>
  <si>
    <t>STRARMH</t>
  </si>
  <si>
    <t>Strong Arm - Heavy</t>
  </si>
  <si>
    <t>STRARMM</t>
  </si>
  <si>
    <t>Strong Arm - Medium</t>
  </si>
  <si>
    <t>OVERSPEED TRAINING</t>
  </si>
  <si>
    <t>SMO/M</t>
  </si>
  <si>
    <t>DRE3W</t>
  </si>
  <si>
    <t>3 Level Economy Dumbbell Rack - White (for Vinyl Dumbbells)</t>
  </si>
  <si>
    <t>DRE3WW</t>
  </si>
  <si>
    <t>3 Level Economy Dumbbell Rack w/ Wheels - White (for Vinyl Dumbbells)</t>
  </si>
  <si>
    <t>SLASTIX</t>
  </si>
  <si>
    <t>SS12HI</t>
  </si>
  <si>
    <t>Doubleman Overspeed / hvy</t>
  </si>
  <si>
    <t>DMO/M/10</t>
  </si>
  <si>
    <t>Doubleman Overspeed / med  w/ 10' elastic</t>
  </si>
  <si>
    <t>DMO/L/10</t>
  </si>
  <si>
    <t>Doubleman Overspeed / hvy w/ 10' elastic</t>
  </si>
  <si>
    <t>DMO/M/H</t>
  </si>
  <si>
    <t>Assorted pack of 10 half spheres</t>
  </si>
  <si>
    <t>HSL</t>
  </si>
  <si>
    <t>Half Sphere Large - RED</t>
  </si>
  <si>
    <t>HSM</t>
  </si>
  <si>
    <t>Half Sphere Meduim - Green</t>
  </si>
  <si>
    <t>HSS</t>
  </si>
  <si>
    <t>Half Sphere Small - Blue</t>
  </si>
  <si>
    <t>MINI HURDLES</t>
  </si>
  <si>
    <t>HURDLHI</t>
  </si>
  <si>
    <t>12" High White Hurdle</t>
  </si>
  <si>
    <t>HURDLLO</t>
  </si>
  <si>
    <t>6" High White Hurdle</t>
  </si>
  <si>
    <t>LADDERS</t>
  </si>
  <si>
    <t>ROL</t>
  </si>
  <si>
    <t>Roll-Out Ladder.  15' x 18"</t>
  </si>
  <si>
    <t>PFRL</t>
  </si>
  <si>
    <t>Plastic Flat Rung Ladder - 15'</t>
  </si>
  <si>
    <t>Quick Release Wire Belt</t>
  </si>
  <si>
    <t>XHARNES</t>
  </si>
  <si>
    <t>X-HARNESS</t>
  </si>
  <si>
    <t>CALFSTRAP</t>
  </si>
  <si>
    <t>Calf Strap - each</t>
  </si>
  <si>
    <t>CATBELT</t>
  </si>
  <si>
    <t>CAT Belt</t>
  </si>
  <si>
    <t>UNBELTDX</t>
  </si>
  <si>
    <t>Deluxe Universal Belt</t>
  </si>
  <si>
    <t>UNSHDX</t>
  </si>
  <si>
    <t>DELUXE Universal Shoulder Harness</t>
  </si>
  <si>
    <t>QKRELUNSH</t>
  </si>
  <si>
    <t>Quick Release Shoulder Harness</t>
  </si>
  <si>
    <t>UNBELT</t>
  </si>
  <si>
    <t>12" Long High Resistance Safety Sleeve Elastic (Blue)</t>
  </si>
  <si>
    <t>SS12MED</t>
  </si>
  <si>
    <t>Universal Shoulder Harness</t>
  </si>
  <si>
    <t>QRM</t>
  </si>
  <si>
    <t>Quick release Mechanism for UNSH and UNBELT</t>
  </si>
  <si>
    <t>MEDICINE BALLS</t>
  </si>
  <si>
    <t>10#S</t>
  </si>
  <si>
    <t>10# Medicine Ball.  Bouncing.  Inflatable. Blue.  4.5kg</t>
  </si>
  <si>
    <t>12#S</t>
  </si>
  <si>
    <t>12# Medicine Ball.  Bouncing.  Inflatable. Black.  5.5kg</t>
  </si>
  <si>
    <t>2#S</t>
  </si>
  <si>
    <t>2# Medicine Ball.  Bouncing.  Inflatable. Purple.  0.9kg</t>
  </si>
  <si>
    <t>4#S</t>
  </si>
  <si>
    <t>4# Medicine Ball.  Bouncing.  Inflatable. Yellow.  1.8kg</t>
  </si>
  <si>
    <t>6#S</t>
  </si>
  <si>
    <t>48" (4' Long Blue) HIGH Resistance Safety Sleeve Elastic.</t>
  </si>
  <si>
    <t>SS48VHI</t>
  </si>
  <si>
    <t>48"(4')VERY HIGH Resistance Safety Sleeve Elastic</t>
  </si>
  <si>
    <t>SS48MED</t>
  </si>
  <si>
    <t>48" (4' Long Red) MEDIUM Resistance Safety Sleeve Elastic</t>
  </si>
  <si>
    <t>SS72LO</t>
  </si>
  <si>
    <t>72" (Yellow) LOW Resistance Safety Sleeve Elastic</t>
  </si>
  <si>
    <t>SS72VH</t>
  </si>
  <si>
    <t>72"(6') VERY HIGH Resistance Safety Sleeve Elastic</t>
  </si>
  <si>
    <t>SS72MED</t>
  </si>
  <si>
    <t>BR9</t>
  </si>
  <si>
    <t>9 Ball Rack - 3 Shelves</t>
  </si>
  <si>
    <t>SBS64</t>
  </si>
  <si>
    <t xml:space="preserve">64" Stability Ball Shelf </t>
  </si>
  <si>
    <t>STANDARD PLYOBOXES</t>
  </si>
  <si>
    <t>PB6B</t>
  </si>
  <si>
    <t>6" Economy Plyobox</t>
  </si>
  <si>
    <t>PB12B</t>
  </si>
  <si>
    <t>12" Economy Plyobox</t>
  </si>
  <si>
    <t>PB18B</t>
  </si>
  <si>
    <t>18" Economy Plyobox</t>
  </si>
  <si>
    <t>PB24B</t>
  </si>
  <si>
    <t>24" Economy Plyobox</t>
  </si>
  <si>
    <t>PB30B</t>
  </si>
  <si>
    <t>30" Economy Plyobox</t>
  </si>
  <si>
    <t>PB36B</t>
  </si>
  <si>
    <t>36" Economy Plyobox</t>
  </si>
  <si>
    <t>PB42B</t>
  </si>
  <si>
    <t>96"(8') VERY HIGH Resistance Safety Sleeve Elastic</t>
  </si>
  <si>
    <t>SS96MED</t>
  </si>
  <si>
    <t>96" (8' Long Red) MEDIUM Resistance Safety Sleeve Elastic</t>
  </si>
  <si>
    <t>SS120LO</t>
  </si>
  <si>
    <t>120" (10') Long LOW Resistance Safety Sleeve Elastic (Yellow)</t>
  </si>
  <si>
    <t>SS120VH</t>
  </si>
  <si>
    <t>WHITE; 12" Tall Plyobox</t>
  </si>
  <si>
    <t>PLYOBOX18B</t>
  </si>
  <si>
    <t>BLACK; 18" Tall Plyobox</t>
  </si>
  <si>
    <t>PLYOBOX18W</t>
  </si>
  <si>
    <t>WHITE; 18" Tall Plyobox</t>
  </si>
  <si>
    <t>Hip/Thigh Blaster</t>
  </si>
  <si>
    <t>SHSURGH</t>
  </si>
  <si>
    <t>Shoulder Surge - Heavy Resistance</t>
  </si>
  <si>
    <t>SHSURGM</t>
  </si>
  <si>
    <t>Shoulder Surge - Medium Resistance</t>
  </si>
  <si>
    <t>LEAPFRGM</t>
  </si>
  <si>
    <t>Leap Frog / med</t>
  </si>
  <si>
    <t>LEAPFRGH</t>
  </si>
  <si>
    <t>Leap Frog / hvy</t>
  </si>
  <si>
    <t>LATERAL TRAINING</t>
  </si>
  <si>
    <t>7SLIDE</t>
  </si>
  <si>
    <t>7' Slide Board w/ End Boards and Booties</t>
  </si>
  <si>
    <t>8SLIDE</t>
  </si>
  <si>
    <t xml:space="preserve">8' Slide Board </t>
  </si>
  <si>
    <t>BOOTIE</t>
  </si>
  <si>
    <t>Bootie; PAIR</t>
  </si>
  <si>
    <t>LPTD</t>
  </si>
  <si>
    <t>WHITE;42" Tall Plyobox</t>
  </si>
  <si>
    <t>ADJUSTABLE PLYOBOXES</t>
  </si>
  <si>
    <t>PBAB</t>
  </si>
  <si>
    <t>BLACK; Adjustable Plyobox.  12" to 20"</t>
  </si>
  <si>
    <t>PBAW</t>
  </si>
  <si>
    <t>WHITE; Adjustable Plyobox. 12" to 20"</t>
  </si>
  <si>
    <t>MEDICINE BALL TREES/RACKS</t>
  </si>
  <si>
    <t>MB10-AB</t>
  </si>
  <si>
    <t>10 Ball Double Sided Medicine Ball Tree - Black</t>
  </si>
  <si>
    <t>WHITE; 36" Tall Plyobox</t>
  </si>
  <si>
    <t>PLYOBOX42B</t>
  </si>
  <si>
    <t>BLACK; 42" Tall Plyobox</t>
  </si>
  <si>
    <t>PLYOBOX42W</t>
  </si>
  <si>
    <t>Delivered Price</t>
  </si>
  <si>
    <t>MB5LB</t>
  </si>
  <si>
    <t xml:space="preserve">BLACK; 5 Large-Med Medicine Ball Tree </t>
  </si>
  <si>
    <t>MB5LW</t>
  </si>
  <si>
    <t>WHITE; 5 Large-Med Medicine Ball Tree</t>
  </si>
  <si>
    <t>MB5SB</t>
  </si>
  <si>
    <t>BLACK; 5 Small Medicine Ball Tree</t>
  </si>
  <si>
    <t>MB5SW</t>
  </si>
  <si>
    <t>WHITE; 5 Small Medicine Ball Tree</t>
  </si>
  <si>
    <t>MB6LB</t>
  </si>
  <si>
    <t>BLACK; 6 Large-Med Medicine Ball Tree</t>
  </si>
  <si>
    <t>MB6LW</t>
  </si>
  <si>
    <t>WHITE; 6 Large-Med Medicine Ball Tree</t>
  </si>
  <si>
    <t>MB6SB</t>
  </si>
  <si>
    <t>BLACK; 6 Small Medicine Ball Tree</t>
  </si>
  <si>
    <t>MB6SW</t>
  </si>
  <si>
    <t>WHITE; 6 Small Medicine Ball Tree</t>
  </si>
  <si>
    <t>MBRACK</t>
  </si>
  <si>
    <t>WHITE; Medicine Ball Rack without Wheels</t>
  </si>
  <si>
    <t>BENCH ROTATION OPTION</t>
  </si>
  <si>
    <t>120" (10') VERY HIGH Resistance Safety Sleeve Elastic.</t>
  </si>
  <si>
    <t>SS120M</t>
  </si>
  <si>
    <t>120" MEDIUM Resistance Safety Sleeve Elastic</t>
  </si>
  <si>
    <t>SS120HI</t>
  </si>
  <si>
    <t>120" (10' Long Blue) HIGH Resistance Safety Sleeve Elastic.</t>
  </si>
  <si>
    <t>SS240MED</t>
  </si>
  <si>
    <t>240" (20' Long Red) MEDIUM Resistance Safety Sleeve Elastic</t>
  </si>
  <si>
    <t>SS240VH</t>
  </si>
  <si>
    <t>2 Tier Rack for Slotted Plyo-Tramp (Includes Uprights, Hardware)</t>
  </si>
  <si>
    <t>TRMPCVR2</t>
  </si>
  <si>
    <t>Slotted Trampoline Spring Cover</t>
  </si>
  <si>
    <t>MINITRAMP</t>
  </si>
  <si>
    <t>38" Mini Tramp</t>
  </si>
  <si>
    <t>DUMBBELL RACKS</t>
  </si>
  <si>
    <t>DR3W</t>
  </si>
  <si>
    <t>3 Level Heavy Duty Dumbbell Rack without Wheels - White</t>
  </si>
  <si>
    <t>DR3WW</t>
  </si>
  <si>
    <t>3 Level Heavy Duty Dumbbell Rack with Wheels - White</t>
  </si>
  <si>
    <t>240"(20') VERY HIGH Resistance Safety Sleeve Elastic</t>
  </si>
  <si>
    <t>SS240HI</t>
  </si>
  <si>
    <t>240" (20' Long Blue) HIGH Resistance Safety Sleeve Elastic.</t>
  </si>
  <si>
    <t>SS240LO</t>
  </si>
  <si>
    <t>240" (20') Long LOW Resistance Safety Sleeve Elastic (Yellow)</t>
  </si>
  <si>
    <t>SS360HI</t>
  </si>
  <si>
    <t>360" (30' Long Blue) HIGH Resistance Safety Sleeve Elastic</t>
  </si>
  <si>
    <t>SS360VH</t>
  </si>
  <si>
    <t>Doubleman Overspeed w/ Runners Harness / med</t>
  </si>
  <si>
    <t>DMO/L/H</t>
  </si>
  <si>
    <t>Doubleman Overspeed w/ Runners Harness / hvy</t>
  </si>
  <si>
    <t>OST</t>
  </si>
  <si>
    <t>Over Speed Trainer - Rope and pulley with wire belt</t>
  </si>
  <si>
    <t>ACCESSORIES</t>
  </si>
  <si>
    <t>QRBELT</t>
  </si>
  <si>
    <t>Quick Release Belt, With Quick Release Mechanism.</t>
  </si>
  <si>
    <t>TTSTRAP</t>
  </si>
  <si>
    <t>Thigh Thrust Strap</t>
  </si>
  <si>
    <t>UNSWBELT</t>
  </si>
  <si>
    <t>Swivel Belt.</t>
  </si>
  <si>
    <t>WIREBELT</t>
  </si>
  <si>
    <t>360"(30') VERY HIGH Resistance Safety Sleeve Elastic</t>
  </si>
  <si>
    <t>SS360MED</t>
  </si>
  <si>
    <t>360" (30' Long Red) MEDIUM Resistance Safety Sleeve Elastic</t>
  </si>
  <si>
    <t>SS360LO</t>
  </si>
  <si>
    <t>360" (30') Long LOW Resistance Safety Sleeve Elastic (Yellow)</t>
  </si>
  <si>
    <t xml:space="preserve">
</t>
  </si>
  <si>
    <r>
      <t xml:space="preserve">SPECIAL DISCOUNT FOR JON: Order 2 or more at a time and receive $100 discount for each additional bench. Order four at a time and receive free shipping on the last three. All accessories also ship free with your benches. You will also receive a free DVD of hundreds of exercises specific to swimming faster and lifetime tech support as well as a five-year warranty.  </t>
    </r>
    <r>
      <rPr>
        <b/>
        <i/>
        <sz val="8"/>
        <rFont val="Arial"/>
        <family val="0"/>
      </rPr>
      <t>Steve</t>
    </r>
  </si>
  <si>
    <t>12" Long Med Resistance Safety Sleeve Elastic (RED)</t>
  </si>
  <si>
    <t>SS12VH</t>
  </si>
  <si>
    <t>12" Long Very High Resistance Safety Sleeve Elastic (Green)</t>
  </si>
  <si>
    <t>SS14HI</t>
  </si>
  <si>
    <t>14" Long (Blue) Elastic w/ Clips</t>
  </si>
  <si>
    <t>SS14MED</t>
  </si>
  <si>
    <t>14" (Red) MEDIUM Resistance Safety Sleeve Elastic</t>
  </si>
  <si>
    <t>SS14VH</t>
  </si>
  <si>
    <t>14" Very Heavy (Green) Safety Sleeve Elastic</t>
  </si>
  <si>
    <t>SS16HI</t>
  </si>
  <si>
    <t>16" Long  (Blue) HIGH Resistance Safety Sleeve Elastic.</t>
  </si>
  <si>
    <t>SS16VHI</t>
  </si>
  <si>
    <t>16" VERY HIGH Resistance Safety Sleeve Elastic.</t>
  </si>
  <si>
    <t>SS16MED</t>
  </si>
  <si>
    <t>16" Long (Red) MEDIUM Resistance Safety Sleeve Elastic</t>
  </si>
  <si>
    <t>SS16LO</t>
  </si>
  <si>
    <t>16" LOW Resistance Safety Sleeve Elastic (Yellow)</t>
  </si>
  <si>
    <t>SS24VHI</t>
  </si>
  <si>
    <t>24" Very High Resistance Safety Sleeve Elastic</t>
  </si>
  <si>
    <t>SS24HI</t>
  </si>
  <si>
    <t>24" Long  (Blue) HIGH Resistance Safety Sleeve Elastic.</t>
  </si>
  <si>
    <t>SS24LO</t>
  </si>
  <si>
    <t>24" Long LOW Resistance Safety Sleeve Elastic (Yellow)</t>
  </si>
  <si>
    <t>SS36HI</t>
  </si>
  <si>
    <t>36" Long (Blue) HIGH Resistance Safety Sleeve Elastic.</t>
  </si>
  <si>
    <t>SS36VH</t>
  </si>
  <si>
    <t>36" VERY HIGH Resistance Safety Sleeve Elastic</t>
  </si>
  <si>
    <t>SS36MED</t>
  </si>
  <si>
    <t>36" Long  (Red) MEDIUM Resistance Safety Sleeve Elastic</t>
  </si>
  <si>
    <t>SS36LO</t>
  </si>
  <si>
    <t>36" Long (Yellow) LOW Resistance Safety Sleeve Elastic</t>
  </si>
  <si>
    <t>SS48LO</t>
  </si>
  <si>
    <t>48" (Yellow) LOW Resistance Safety Sleeve Elastic</t>
  </si>
  <si>
    <t>SS48HI</t>
  </si>
  <si>
    <t>26E</t>
  </si>
  <si>
    <t>72" (6' Long Red) MEDIUM Resistance Safety Sleeve Elastic</t>
  </si>
  <si>
    <t>72" (6') Low Resistance (Yellow) Safety Sleeve Elastic</t>
  </si>
  <si>
    <t>SS96LO</t>
  </si>
  <si>
    <t>96" (Yellow) LOW Resistance Safety Sleeve Elastic</t>
  </si>
  <si>
    <t>SS96HI</t>
  </si>
  <si>
    <t>96' (8' Long Blue) HIGH Resistance Safety Sleeve Elastic.</t>
  </si>
  <si>
    <t>SS96VH</t>
  </si>
  <si>
    <t>PLYOBOX24B</t>
  </si>
  <si>
    <t>BLACK; 24" Tall Plyobox</t>
  </si>
  <si>
    <t>PLYOBOX24W</t>
  </si>
  <si>
    <t>WHITE; 24" Tall Plyobox</t>
  </si>
  <si>
    <t>PLYOBOX30B</t>
  </si>
  <si>
    <t>BLACK; 30" Tall Plyobox</t>
  </si>
  <si>
    <t>PLYOBOX30W</t>
  </si>
  <si>
    <t>WHITE; 30" Tall Plyobox</t>
  </si>
  <si>
    <t>PLYOBOX36B</t>
  </si>
  <si>
    <t>BLACK; 36" Tall Plyobox</t>
  </si>
  <si>
    <t>PLYOBOX36W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</si>
</sst>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0.0"/>
    <numFmt numFmtId="166" formatCode="&quot;$&quot;#,##0.00"/>
    <numFmt numFmtId="167" formatCode="0.000"/>
    <numFmt numFmtId="168" formatCode="0.0000"/>
    <numFmt numFmtId="169" formatCode="&quot;$&quot;#,##0.000_);[Red]\(&quot;$&quot;#,##0.000\)"/>
    <numFmt numFmtId="170" formatCode="&quot;$&quot;#,##0.0_);[Red]\(&quot;$&quot;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0"/>
    <numFmt numFmtId="176" formatCode="&quot;$&quot;#,##0.0000"/>
  </numFmts>
  <fonts count="69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61"/>
      <name val="Verdana"/>
      <family val="0"/>
    </font>
    <font>
      <u val="single"/>
      <sz val="12"/>
      <color indexed="12"/>
      <name val="Verdana"/>
      <family val="0"/>
    </font>
    <font>
      <sz val="10"/>
      <name val="Geneva"/>
      <family val="0"/>
    </font>
    <font>
      <sz val="8"/>
      <name val="Verdana"/>
      <family val="0"/>
    </font>
    <font>
      <b/>
      <sz val="26"/>
      <name val="AmericanTypewriter BoldCn"/>
      <family val="0"/>
    </font>
    <font>
      <sz val="30"/>
      <name val="Geneva"/>
      <family val="0"/>
    </font>
    <font>
      <b/>
      <i/>
      <sz val="10"/>
      <name val="AmericanTypewriter Medium"/>
      <family val="0"/>
    </font>
    <font>
      <b/>
      <sz val="10"/>
      <name val="Geneva"/>
      <family val="0"/>
    </font>
    <font>
      <sz val="12"/>
      <name val="American Typewriter"/>
      <family val="0"/>
    </font>
    <font>
      <b/>
      <sz val="12"/>
      <name val="Geneva"/>
      <family val="0"/>
    </font>
    <font>
      <sz val="9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4"/>
      <color indexed="8"/>
      <name val="Arial"/>
      <family val="2"/>
    </font>
    <font>
      <b/>
      <sz val="9"/>
      <color indexed="8"/>
      <name val="Arial"/>
      <family val="2"/>
    </font>
    <font>
      <b/>
      <sz val="2"/>
      <color indexed="8"/>
      <name val="Arial"/>
      <family val="2"/>
    </font>
    <font>
      <b/>
      <sz val="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0"/>
    </font>
    <font>
      <sz val="12"/>
      <name val="Arial"/>
      <family val="0"/>
    </font>
    <font>
      <b/>
      <i/>
      <sz val="8"/>
      <name val="Arial"/>
      <family val="0"/>
    </font>
    <font>
      <sz val="10"/>
      <color indexed="12"/>
      <name val="Verdana"/>
      <family val="0"/>
    </font>
    <font>
      <b/>
      <sz val="12"/>
      <color indexed="12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56" applyBorder="1" applyAlignment="1">
      <alignment horizontal="left" vertical="top" wrapText="1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top" wrapText="1" indent="3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8" fontId="6" fillId="0" borderId="19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 vertical="top" wrapText="1"/>
    </xf>
    <xf numFmtId="8" fontId="6" fillId="0" borderId="2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0" fontId="1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1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166" fontId="44" fillId="0" borderId="19" xfId="63" applyNumberFormat="1" applyFont="1" applyBorder="1" applyAlignment="1">
      <alignment horizontal="center" vertical="center"/>
      <protection/>
    </xf>
    <xf numFmtId="0" fontId="20" fillId="0" borderId="0" xfId="64" applyFont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horizontal="left" vertical="top" wrapText="1"/>
    </xf>
    <xf numFmtId="8" fontId="6" fillId="0" borderId="13" xfId="0" applyNumberFormat="1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wrapText="1"/>
    </xf>
    <xf numFmtId="166" fontId="0" fillId="0" borderId="19" xfId="0" applyNumberFormat="1" applyFont="1" applyBorder="1" applyAlignment="1">
      <alignment horizontal="center"/>
    </xf>
    <xf numFmtId="0" fontId="44" fillId="0" borderId="0" xfId="63" applyFont="1" applyFill="1">
      <alignment/>
      <protection/>
    </xf>
    <xf numFmtId="0" fontId="44" fillId="0" borderId="0" xfId="63" applyFont="1">
      <alignment/>
      <protection/>
    </xf>
    <xf numFmtId="0" fontId="45" fillId="0" borderId="0" xfId="63" applyFont="1" applyFill="1" applyAlignment="1">
      <alignment vertical="center"/>
      <protection/>
    </xf>
    <xf numFmtId="0" fontId="44" fillId="0" borderId="0" xfId="63" applyFont="1" applyFill="1" applyAlignment="1">
      <alignment vertical="center"/>
      <protection/>
    </xf>
    <xf numFmtId="0" fontId="44" fillId="0" borderId="0" xfId="63" applyFont="1" applyFill="1" applyAlignment="1">
      <alignment horizontal="left" vertical="center"/>
      <protection/>
    </xf>
    <xf numFmtId="0" fontId="44" fillId="0" borderId="0" xfId="63" applyFont="1" applyFill="1" applyAlignment="1">
      <alignment horizontal="center" vertical="center"/>
      <protection/>
    </xf>
    <xf numFmtId="166" fontId="44" fillId="0" borderId="0" xfId="63" applyNumberFormat="1" applyFont="1" applyFill="1" applyAlignment="1">
      <alignment horizontal="center" vertical="center"/>
      <protection/>
    </xf>
    <xf numFmtId="0" fontId="44" fillId="21" borderId="22" xfId="63" applyFont="1" applyFill="1" applyBorder="1" applyAlignment="1">
      <alignment horizontal="center" vertical="center"/>
      <protection/>
    </xf>
    <xf numFmtId="166" fontId="44" fillId="21" borderId="22" xfId="63" applyNumberFormat="1" applyFont="1" applyFill="1" applyBorder="1" applyAlignment="1">
      <alignment horizontal="center" vertical="center"/>
      <protection/>
    </xf>
    <xf numFmtId="9" fontId="44" fillId="21" borderId="22" xfId="63" applyNumberFormat="1" applyFont="1" applyFill="1" applyBorder="1" applyAlignment="1">
      <alignment horizontal="center" vertical="center"/>
      <protection/>
    </xf>
    <xf numFmtId="0" fontId="44" fillId="0" borderId="0" xfId="63" applyFont="1" applyAlignment="1">
      <alignment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44" fillId="0" borderId="0" xfId="63" applyFont="1" applyFill="1" applyBorder="1" applyAlignment="1">
      <alignment horizontal="left" vertical="center"/>
      <protection/>
    </xf>
    <xf numFmtId="0" fontId="46" fillId="0" borderId="0" xfId="63" applyFont="1" applyFill="1" applyBorder="1" applyAlignment="1">
      <alignment horizontal="left" vertical="center"/>
      <protection/>
    </xf>
    <xf numFmtId="0" fontId="44" fillId="0" borderId="23" xfId="63" applyFont="1" applyFill="1" applyBorder="1" applyAlignment="1">
      <alignment horizontal="left" vertical="center"/>
      <protection/>
    </xf>
    <xf numFmtId="0" fontId="44" fillId="0" borderId="23" xfId="63" applyFont="1" applyFill="1" applyBorder="1" applyAlignment="1">
      <alignment horizontal="center" vertical="center"/>
      <protection/>
    </xf>
    <xf numFmtId="0" fontId="44" fillId="0" borderId="23" xfId="63" applyFont="1" applyFill="1" applyBorder="1" applyAlignment="1">
      <alignment vertical="center"/>
      <protection/>
    </xf>
    <xf numFmtId="166" fontId="44" fillId="0" borderId="23" xfId="63" applyNumberFormat="1" applyFont="1" applyFill="1" applyBorder="1" applyAlignment="1">
      <alignment horizontal="center" vertical="center"/>
      <protection/>
    </xf>
    <xf numFmtId="2" fontId="18" fillId="0" borderId="23" xfId="63" applyNumberFormat="1" applyFont="1" applyFill="1" applyBorder="1" applyAlignment="1">
      <alignment horizontal="center" vertical="center"/>
      <protection/>
    </xf>
    <xf numFmtId="0" fontId="44" fillId="0" borderId="23" xfId="63" applyFont="1" applyBorder="1" applyAlignment="1">
      <alignment vertical="center"/>
      <protection/>
    </xf>
    <xf numFmtId="0" fontId="44" fillId="0" borderId="24" xfId="63" applyFont="1" applyBorder="1" applyAlignment="1">
      <alignment vertical="center"/>
      <protection/>
    </xf>
    <xf numFmtId="0" fontId="44" fillId="20" borderId="19" xfId="63" applyFont="1" applyFill="1" applyBorder="1" applyAlignment="1">
      <alignment horizontal="left" vertical="center"/>
      <protection/>
    </xf>
    <xf numFmtId="0" fontId="44" fillId="20" borderId="19" xfId="63" applyFont="1" applyFill="1" applyBorder="1" applyAlignment="1">
      <alignment horizontal="center" vertical="center"/>
      <protection/>
    </xf>
    <xf numFmtId="0" fontId="44" fillId="20" borderId="19" xfId="63" applyFont="1" applyFill="1" applyBorder="1" applyAlignment="1">
      <alignment vertical="center"/>
      <protection/>
    </xf>
    <xf numFmtId="166" fontId="44" fillId="20" borderId="19" xfId="63" applyNumberFormat="1" applyFont="1" applyFill="1" applyBorder="1" applyAlignment="1">
      <alignment horizontal="center" vertical="center"/>
      <protection/>
    </xf>
    <xf numFmtId="0" fontId="44" fillId="0" borderId="19" xfId="63" applyFont="1" applyFill="1" applyBorder="1" applyAlignment="1">
      <alignment horizontal="left" vertical="center"/>
      <protection/>
    </xf>
    <xf numFmtId="0" fontId="44" fillId="0" borderId="19" xfId="63" applyFont="1" applyFill="1" applyBorder="1" applyAlignment="1">
      <alignment horizontal="center" vertical="center"/>
      <protection/>
    </xf>
    <xf numFmtId="0" fontId="44" fillId="0" borderId="19" xfId="63" applyFont="1" applyFill="1" applyBorder="1" applyAlignment="1">
      <alignment vertical="center"/>
      <protection/>
    </xf>
    <xf numFmtId="166" fontId="44" fillId="0" borderId="19" xfId="63" applyNumberFormat="1" applyFont="1" applyFill="1" applyBorder="1" applyAlignment="1">
      <alignment horizontal="center" vertical="center"/>
      <protection/>
    </xf>
    <xf numFmtId="0" fontId="44" fillId="0" borderId="19" xfId="63" applyFont="1" applyBorder="1" applyAlignment="1">
      <alignment vertical="center"/>
      <protection/>
    </xf>
    <xf numFmtId="0" fontId="44" fillId="20" borderId="25" xfId="63" applyFont="1" applyFill="1" applyBorder="1" applyAlignment="1">
      <alignment horizontal="left" vertical="center"/>
      <protection/>
    </xf>
    <xf numFmtId="0" fontId="44" fillId="20" borderId="25" xfId="63" applyFont="1" applyFill="1" applyBorder="1" applyAlignment="1">
      <alignment horizontal="center" vertical="center"/>
      <protection/>
    </xf>
    <xf numFmtId="0" fontId="44" fillId="20" borderId="25" xfId="63" applyFont="1" applyFill="1" applyBorder="1" applyAlignment="1">
      <alignment vertical="center"/>
      <protection/>
    </xf>
    <xf numFmtId="166" fontId="44" fillId="20" borderId="25" xfId="63" applyNumberFormat="1" applyFont="1" applyFill="1" applyBorder="1" applyAlignment="1">
      <alignment horizontal="center" vertical="center"/>
      <protection/>
    </xf>
    <xf numFmtId="2" fontId="44" fillId="0" borderId="0" xfId="63" applyNumberFormat="1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left" vertical="center"/>
      <protection/>
    </xf>
    <xf numFmtId="166" fontId="18" fillId="0" borderId="23" xfId="63" applyNumberFormat="1" applyFont="1" applyFill="1" applyBorder="1" applyAlignment="1">
      <alignment horizontal="center" vertical="center"/>
      <protection/>
    </xf>
    <xf numFmtId="166" fontId="18" fillId="20" borderId="19" xfId="63" applyNumberFormat="1" applyFont="1" applyFill="1" applyBorder="1" applyAlignment="1">
      <alignment horizontal="center" vertical="center"/>
      <protection/>
    </xf>
    <xf numFmtId="0" fontId="44" fillId="0" borderId="25" xfId="63" applyFont="1" applyFill="1" applyBorder="1" applyAlignment="1">
      <alignment horizontal="center" vertical="center"/>
      <protection/>
    </xf>
    <xf numFmtId="0" fontId="44" fillId="0" borderId="25" xfId="63" applyFont="1" applyFill="1" applyBorder="1" applyAlignment="1">
      <alignment vertical="center"/>
      <protection/>
    </xf>
    <xf numFmtId="166" fontId="18" fillId="0" borderId="25" xfId="63" applyNumberFormat="1" applyFont="1" applyFill="1" applyBorder="1" applyAlignment="1">
      <alignment horizontal="center" vertical="center"/>
      <protection/>
    </xf>
    <xf numFmtId="0" fontId="44" fillId="0" borderId="25" xfId="63" applyFont="1" applyBorder="1" applyAlignment="1">
      <alignment vertical="center"/>
      <protection/>
    </xf>
    <xf numFmtId="0" fontId="44" fillId="0" borderId="0" xfId="63" applyFont="1" applyFill="1" applyAlignment="1">
      <alignment horizontal="left" vertical="center" wrapText="1"/>
      <protection/>
    </xf>
    <xf numFmtId="0" fontId="46" fillId="0" borderId="0" xfId="63" applyFont="1" applyFill="1" applyAlignment="1">
      <alignment vertical="center"/>
      <protection/>
    </xf>
    <xf numFmtId="0" fontId="44" fillId="20" borderId="23" xfId="63" applyFont="1" applyFill="1" applyBorder="1" applyAlignment="1">
      <alignment vertical="center" wrapText="1"/>
      <protection/>
    </xf>
    <xf numFmtId="0" fontId="44" fillId="20" borderId="23" xfId="63" applyFont="1" applyFill="1" applyBorder="1" applyAlignment="1">
      <alignment horizontal="center" vertical="center"/>
      <protection/>
    </xf>
    <xf numFmtId="0" fontId="44" fillId="20" borderId="23" xfId="63" applyFont="1" applyFill="1" applyBorder="1" applyAlignment="1">
      <alignment vertical="center"/>
      <protection/>
    </xf>
    <xf numFmtId="166" fontId="44" fillId="20" borderId="23" xfId="63" applyNumberFormat="1" applyFont="1" applyFill="1" applyBorder="1" applyAlignment="1">
      <alignment horizontal="center" vertical="center"/>
      <protection/>
    </xf>
    <xf numFmtId="166" fontId="44" fillId="20" borderId="24" xfId="63" applyNumberFormat="1" applyFont="1" applyFill="1" applyBorder="1" applyAlignment="1">
      <alignment vertical="center"/>
      <protection/>
    </xf>
    <xf numFmtId="0" fontId="44" fillId="20" borderId="19" xfId="63" applyFont="1" applyFill="1" applyBorder="1" applyAlignment="1">
      <alignment vertical="center" wrapText="1"/>
      <protection/>
    </xf>
    <xf numFmtId="0" fontId="44" fillId="0" borderId="19" xfId="63" applyFont="1" applyFill="1" applyBorder="1" applyAlignment="1">
      <alignment horizontal="left" vertical="center" wrapText="1"/>
      <protection/>
    </xf>
    <xf numFmtId="0" fontId="44" fillId="0" borderId="25" xfId="63" applyFont="1" applyFill="1" applyBorder="1" applyAlignment="1">
      <alignment horizontal="left" vertical="center"/>
      <protection/>
    </xf>
    <xf numFmtId="166" fontId="44" fillId="0" borderId="25" xfId="63" applyNumberFormat="1" applyFont="1" applyFill="1" applyBorder="1" applyAlignment="1">
      <alignment horizontal="center" vertical="center"/>
      <protection/>
    </xf>
    <xf numFmtId="0" fontId="44" fillId="0" borderId="23" xfId="63" applyFont="1" applyFill="1" applyBorder="1" applyAlignment="1">
      <alignment horizontal="left" vertical="center" wrapText="1"/>
      <protection/>
    </xf>
    <xf numFmtId="0" fontId="44" fillId="20" borderId="23" xfId="63" applyFont="1" applyFill="1" applyBorder="1" applyAlignment="1">
      <alignment horizontal="left" vertical="center"/>
      <protection/>
    </xf>
    <xf numFmtId="0" fontId="44" fillId="20" borderId="19" xfId="63" applyFont="1" applyFill="1" applyBorder="1" applyAlignment="1">
      <alignment horizontal="left" vertical="center" wrapText="1"/>
      <protection/>
    </xf>
    <xf numFmtId="166" fontId="44" fillId="20" borderId="26" xfId="63" applyNumberFormat="1" applyFont="1" applyFill="1" applyBorder="1" applyAlignment="1">
      <alignment vertical="center"/>
      <protection/>
    </xf>
    <xf numFmtId="166" fontId="44" fillId="0" borderId="26" xfId="63" applyNumberFormat="1" applyFont="1" applyBorder="1" applyAlignment="1">
      <alignment vertical="center"/>
      <protection/>
    </xf>
    <xf numFmtId="0" fontId="44" fillId="0" borderId="0" xfId="63" applyFont="1" applyFill="1" applyBorder="1" applyAlignment="1">
      <alignment horizontal="left" vertical="center" wrapText="1"/>
      <protection/>
    </xf>
    <xf numFmtId="166" fontId="44" fillId="0" borderId="0" xfId="63" applyNumberFormat="1" applyFont="1" applyFill="1" applyBorder="1" applyAlignment="1">
      <alignment horizontal="center" vertical="center"/>
      <protection/>
    </xf>
    <xf numFmtId="0" fontId="44" fillId="0" borderId="0" xfId="63" applyFont="1" applyBorder="1" applyAlignment="1">
      <alignment vertical="center"/>
      <protection/>
    </xf>
    <xf numFmtId="0" fontId="44" fillId="0" borderId="0" xfId="63" applyFont="1" applyAlignment="1">
      <alignment vertical="center" wrapText="1"/>
      <protection/>
    </xf>
    <xf numFmtId="0" fontId="44" fillId="0" borderId="0" xfId="63" applyFont="1" applyAlignment="1">
      <alignment horizontal="left" vertical="center"/>
      <protection/>
    </xf>
    <xf numFmtId="0" fontId="44" fillId="0" borderId="0" xfId="63" applyFont="1" applyAlignment="1">
      <alignment horizontal="center" vertical="center"/>
      <protection/>
    </xf>
    <xf numFmtId="166" fontId="44" fillId="0" borderId="0" xfId="63" applyNumberFormat="1" applyFont="1" applyAlignment="1">
      <alignment horizontal="center" vertical="center"/>
      <protection/>
    </xf>
    <xf numFmtId="166" fontId="44" fillId="0" borderId="0" xfId="63" applyNumberFormat="1" applyFont="1" applyAlignment="1">
      <alignment vertical="center"/>
      <protection/>
    </xf>
    <xf numFmtId="0" fontId="44" fillId="0" borderId="0" xfId="63" applyFont="1" applyAlignment="1">
      <alignment wrapText="1"/>
      <protection/>
    </xf>
    <xf numFmtId="0" fontId="44" fillId="0" borderId="0" xfId="63" applyFont="1" applyAlignment="1">
      <alignment horizontal="left"/>
      <protection/>
    </xf>
    <xf numFmtId="0" fontId="44" fillId="0" borderId="0" xfId="63" applyFont="1" applyAlignment="1">
      <alignment horizontal="center"/>
      <protection/>
    </xf>
    <xf numFmtId="166" fontId="44" fillId="0" borderId="0" xfId="63" applyNumberFormat="1" applyFont="1" applyAlignment="1">
      <alignment horizontal="center"/>
      <protection/>
    </xf>
    <xf numFmtId="0" fontId="44" fillId="20" borderId="23" xfId="63" applyFont="1" applyFill="1" applyBorder="1" applyAlignment="1">
      <alignment horizontal="left" vertical="center" wrapText="1"/>
      <protection/>
    </xf>
    <xf numFmtId="0" fontId="44" fillId="20" borderId="24" xfId="63" applyFont="1" applyFill="1" applyBorder="1" applyAlignment="1">
      <alignment vertical="center"/>
      <protection/>
    </xf>
    <xf numFmtId="0" fontId="44" fillId="20" borderId="26" xfId="63" applyFont="1" applyFill="1" applyBorder="1" applyAlignment="1">
      <alignment vertical="center"/>
      <protection/>
    </xf>
    <xf numFmtId="0" fontId="18" fillId="0" borderId="23" xfId="63" applyFont="1" applyFill="1" applyBorder="1" applyAlignment="1">
      <alignment vertical="center"/>
      <protection/>
    </xf>
    <xf numFmtId="166" fontId="44" fillId="0" borderId="24" xfId="63" applyNumberFormat="1" applyFont="1" applyBorder="1" applyAlignment="1">
      <alignment vertical="center"/>
      <protection/>
    </xf>
    <xf numFmtId="0" fontId="18" fillId="0" borderId="19" xfId="63" applyFont="1" applyFill="1" applyBorder="1" applyAlignment="1">
      <alignment vertical="center"/>
      <protection/>
    </xf>
    <xf numFmtId="0" fontId="18" fillId="20" borderId="19" xfId="63" applyFont="1" applyFill="1" applyBorder="1" applyAlignment="1">
      <alignment horizontal="left" vertical="center"/>
      <protection/>
    </xf>
    <xf numFmtId="166" fontId="44" fillId="0" borderId="27" xfId="63" applyNumberFormat="1" applyFont="1" applyBorder="1" applyAlignment="1">
      <alignment vertical="center"/>
      <protection/>
    </xf>
    <xf numFmtId="0" fontId="48" fillId="0" borderId="0" xfId="63" applyFont="1" applyFill="1" applyAlignment="1">
      <alignment horizontal="center" vertical="center"/>
      <protection/>
    </xf>
    <xf numFmtId="0" fontId="46" fillId="0" borderId="0" xfId="63" applyFont="1" applyAlignment="1">
      <alignment horizontal="right" vertical="center"/>
      <protection/>
    </xf>
    <xf numFmtId="166" fontId="44" fillId="22" borderId="22" xfId="63" applyNumberFormat="1" applyFont="1" applyFill="1" applyBorder="1" applyAlignment="1">
      <alignment vertical="center"/>
      <protection/>
    </xf>
    <xf numFmtId="0" fontId="45" fillId="0" borderId="0" xfId="63" applyFont="1" applyAlignment="1">
      <alignment vertical="center"/>
      <protection/>
    </xf>
    <xf numFmtId="0" fontId="46" fillId="0" borderId="0" xfId="63" applyFont="1" applyAlignment="1">
      <alignment vertical="center"/>
      <protection/>
    </xf>
    <xf numFmtId="0" fontId="18" fillId="20" borderId="23" xfId="63" applyFont="1" applyFill="1" applyBorder="1" applyAlignment="1">
      <alignment vertical="center"/>
      <protection/>
    </xf>
    <xf numFmtId="166" fontId="44" fillId="20" borderId="23" xfId="63" applyNumberFormat="1" applyFont="1" applyFill="1" applyBorder="1" applyAlignment="1">
      <alignment vertical="center"/>
      <protection/>
    </xf>
    <xf numFmtId="166" fontId="44" fillId="20" borderId="28" xfId="63" applyNumberFormat="1" applyFont="1" applyFill="1" applyBorder="1" applyAlignment="1">
      <alignment vertical="center"/>
      <protection/>
    </xf>
    <xf numFmtId="0" fontId="18" fillId="20" borderId="19" xfId="63" applyFont="1" applyFill="1" applyBorder="1" applyAlignment="1">
      <alignment vertical="center"/>
      <protection/>
    </xf>
    <xf numFmtId="166" fontId="44" fillId="20" borderId="19" xfId="63" applyNumberFormat="1" applyFont="1" applyFill="1" applyBorder="1" applyAlignment="1">
      <alignment vertical="center"/>
      <protection/>
    </xf>
    <xf numFmtId="0" fontId="44" fillId="20" borderId="29" xfId="63" applyFont="1" applyFill="1" applyBorder="1" applyAlignment="1">
      <alignment vertical="center"/>
      <protection/>
    </xf>
    <xf numFmtId="0" fontId="18" fillId="0" borderId="19" xfId="63" applyFont="1" applyFill="1" applyBorder="1" applyAlignment="1">
      <alignment vertical="center"/>
      <protection/>
    </xf>
    <xf numFmtId="166" fontId="18" fillId="0" borderId="19" xfId="63" applyNumberFormat="1" applyFont="1" applyBorder="1" applyAlignment="1">
      <alignment horizontal="center" vertical="center"/>
      <protection/>
    </xf>
    <xf numFmtId="166" fontId="44" fillId="0" borderId="19" xfId="63" applyNumberFormat="1" applyFont="1" applyBorder="1" applyAlignment="1">
      <alignment vertical="center"/>
      <protection/>
    </xf>
    <xf numFmtId="166" fontId="44" fillId="0" borderId="29" xfId="63" applyNumberFormat="1" applyFont="1" applyBorder="1" applyAlignment="1">
      <alignment vertical="center"/>
      <protection/>
    </xf>
    <xf numFmtId="166" fontId="44" fillId="20" borderId="29" xfId="63" applyNumberFormat="1" applyFont="1" applyFill="1" applyBorder="1" applyAlignment="1">
      <alignment vertical="center"/>
      <protection/>
    </xf>
    <xf numFmtId="0" fontId="44" fillId="0" borderId="29" xfId="63" applyFont="1" applyBorder="1" applyAlignment="1">
      <alignment vertical="center"/>
      <protection/>
    </xf>
    <xf numFmtId="166" fontId="44" fillId="0" borderId="25" xfId="63" applyNumberFormat="1" applyFont="1" applyBorder="1" applyAlignment="1">
      <alignment horizontal="center" vertical="center"/>
      <protection/>
    </xf>
    <xf numFmtId="166" fontId="44" fillId="20" borderId="30" xfId="63" applyNumberFormat="1" applyFont="1" applyFill="1" applyBorder="1" applyAlignment="1">
      <alignment vertical="center"/>
      <protection/>
    </xf>
    <xf numFmtId="0" fontId="44" fillId="22" borderId="22" xfId="63" applyFont="1" applyFill="1" applyBorder="1" applyAlignment="1">
      <alignment vertical="center"/>
      <protection/>
    </xf>
    <xf numFmtId="0" fontId="49" fillId="0" borderId="0" xfId="63" applyFont="1" applyBorder="1" applyAlignment="1">
      <alignment horizontal="right" vertical="center"/>
      <protection/>
    </xf>
    <xf numFmtId="0" fontId="44" fillId="0" borderId="0" xfId="63" applyFont="1" applyFill="1" applyAlignment="1">
      <alignment vertical="center" wrapText="1"/>
      <protection/>
    </xf>
    <xf numFmtId="0" fontId="44" fillId="0" borderId="0" xfId="63" applyFont="1" applyFill="1" applyBorder="1" applyAlignment="1">
      <alignment vertical="center" wrapText="1"/>
      <protection/>
    </xf>
    <xf numFmtId="0" fontId="44" fillId="21" borderId="31" xfId="63" applyFont="1" applyFill="1" applyBorder="1" applyAlignment="1">
      <alignment horizontal="center" vertical="center"/>
      <protection/>
    </xf>
    <xf numFmtId="0" fontId="44" fillId="21" borderId="32" xfId="63" applyFont="1" applyFill="1" applyBorder="1" applyAlignment="1">
      <alignment horizontal="center" vertical="center"/>
      <protection/>
    </xf>
    <xf numFmtId="0" fontId="44" fillId="21" borderId="33" xfId="63" applyFont="1" applyFill="1" applyBorder="1" applyAlignment="1">
      <alignment horizontal="center" vertical="center"/>
      <protection/>
    </xf>
    <xf numFmtId="0" fontId="44" fillId="24" borderId="23" xfId="63" applyFont="1" applyFill="1" applyBorder="1" applyAlignment="1">
      <alignment horizontal="left" vertical="center"/>
      <protection/>
    </xf>
    <xf numFmtId="166" fontId="44" fillId="0" borderId="28" xfId="63" applyNumberFormat="1" applyFont="1" applyFill="1" applyBorder="1" applyAlignment="1">
      <alignment horizontal="center" vertical="center"/>
      <protection/>
    </xf>
    <xf numFmtId="0" fontId="44" fillId="0" borderId="24" xfId="63" applyFont="1" applyFill="1" applyBorder="1" applyAlignment="1">
      <alignment vertical="center"/>
      <protection/>
    </xf>
    <xf numFmtId="0" fontId="44" fillId="24" borderId="19" xfId="63" applyFont="1" applyFill="1" applyBorder="1" applyAlignment="1">
      <alignment horizontal="left" vertical="center"/>
      <protection/>
    </xf>
    <xf numFmtId="166" fontId="44" fillId="0" borderId="29" xfId="63" applyNumberFormat="1" applyFont="1" applyFill="1" applyBorder="1" applyAlignment="1">
      <alignment horizontal="center" vertical="center"/>
      <protection/>
    </xf>
    <xf numFmtId="0" fontId="44" fillId="0" borderId="26" xfId="63" applyFont="1" applyFill="1" applyBorder="1" applyAlignment="1">
      <alignment vertical="center"/>
      <protection/>
    </xf>
    <xf numFmtId="166" fontId="44" fillId="20" borderId="29" xfId="63" applyNumberFormat="1" applyFont="1" applyFill="1" applyBorder="1" applyAlignment="1">
      <alignment horizontal="center" vertical="center"/>
      <protection/>
    </xf>
    <xf numFmtId="0" fontId="44" fillId="20" borderId="34" xfId="63" applyFont="1" applyFill="1" applyBorder="1" applyAlignment="1">
      <alignment vertical="center"/>
      <protection/>
    </xf>
    <xf numFmtId="0" fontId="44" fillId="24" borderId="34" xfId="63" applyFont="1" applyFill="1" applyBorder="1" applyAlignment="1">
      <alignment horizontal="left" vertical="center"/>
      <protection/>
    </xf>
    <xf numFmtId="0" fontId="44" fillId="20" borderId="34" xfId="63" applyFont="1" applyFill="1" applyBorder="1" applyAlignment="1">
      <alignment horizontal="left" vertical="center"/>
      <protection/>
    </xf>
    <xf numFmtId="166" fontId="18" fillId="20" borderId="30" xfId="63" applyNumberFormat="1" applyFont="1" applyFill="1" applyBorder="1" applyAlignment="1">
      <alignment horizontal="center" vertical="center"/>
      <protection/>
    </xf>
    <xf numFmtId="0" fontId="44" fillId="0" borderId="25" xfId="63" applyFont="1" applyBorder="1">
      <alignment/>
      <protection/>
    </xf>
    <xf numFmtId="0" fontId="44" fillId="24" borderId="25" xfId="63" applyFont="1" applyFill="1" applyBorder="1" applyAlignment="1">
      <alignment horizontal="left" vertical="center"/>
      <protection/>
    </xf>
    <xf numFmtId="166" fontId="18" fillId="20" borderId="35" xfId="63" applyNumberFormat="1" applyFont="1" applyFill="1" applyBorder="1" applyAlignment="1">
      <alignment horizontal="center" vertical="center"/>
      <protection/>
    </xf>
    <xf numFmtId="0" fontId="44" fillId="0" borderId="27" xfId="63" applyFont="1" applyFill="1" applyBorder="1" applyAlignment="1">
      <alignment vertical="center"/>
      <protection/>
    </xf>
    <xf numFmtId="166" fontId="44" fillId="0" borderId="23" xfId="63" applyNumberFormat="1" applyFont="1" applyBorder="1" applyAlignment="1">
      <alignment horizontal="center" vertical="center"/>
      <protection/>
    </xf>
    <xf numFmtId="0" fontId="44" fillId="0" borderId="19" xfId="63" applyFont="1" applyBorder="1" applyAlignment="1">
      <alignment horizontal="center" vertical="center"/>
      <protection/>
    </xf>
    <xf numFmtId="165" fontId="44" fillId="21" borderId="36" xfId="63" applyNumberFormat="1" applyFont="1" applyFill="1" applyBorder="1" applyAlignment="1">
      <alignment horizontal="center" vertical="center"/>
      <protection/>
    </xf>
    <xf numFmtId="165" fontId="44" fillId="21" borderId="23" xfId="63" applyNumberFormat="1" applyFont="1" applyFill="1" applyBorder="1" applyAlignment="1">
      <alignment horizontal="center" vertical="center"/>
      <protection/>
    </xf>
    <xf numFmtId="165" fontId="44" fillId="21" borderId="24" xfId="63" applyNumberFormat="1" applyFont="1" applyFill="1" applyBorder="1" applyAlignment="1">
      <alignment horizontal="center" vertical="center"/>
      <protection/>
    </xf>
    <xf numFmtId="166" fontId="44" fillId="0" borderId="19" xfId="63" applyNumberFormat="1" applyFont="1" applyBorder="1" applyAlignment="1" quotePrefix="1">
      <alignment horizontal="center" vertical="center" wrapText="1"/>
      <protection/>
    </xf>
    <xf numFmtId="0" fontId="44" fillId="0" borderId="19" xfId="63" applyFont="1" applyBorder="1" applyAlignment="1">
      <alignment horizontal="center" vertical="center" wrapText="1"/>
      <protection/>
    </xf>
    <xf numFmtId="166" fontId="44" fillId="0" borderId="23" xfId="63" applyNumberFormat="1" applyFont="1" applyBorder="1" applyAlignment="1" quotePrefix="1">
      <alignment horizontal="center" vertical="center" wrapText="1"/>
      <protection/>
    </xf>
    <xf numFmtId="166" fontId="44" fillId="0" borderId="28" xfId="63" applyNumberFormat="1" applyFont="1" applyBorder="1" applyAlignment="1" quotePrefix="1">
      <alignment horizontal="center" vertical="center" wrapText="1"/>
      <protection/>
    </xf>
    <xf numFmtId="166" fontId="44" fillId="20" borderId="25" xfId="63" applyNumberFormat="1" applyFont="1" applyFill="1" applyBorder="1" applyAlignment="1" quotePrefix="1">
      <alignment horizontal="center" vertical="center" wrapText="1"/>
      <protection/>
    </xf>
    <xf numFmtId="0" fontId="44" fillId="20" borderId="25" xfId="63" applyFont="1" applyFill="1" applyBorder="1" applyAlignment="1">
      <alignment horizontal="center" vertical="center" wrapText="1"/>
      <protection/>
    </xf>
    <xf numFmtId="166" fontId="44" fillId="20" borderId="37" xfId="63" applyNumberFormat="1" applyFont="1" applyFill="1" applyBorder="1" applyAlignment="1" quotePrefix="1">
      <alignment horizontal="center" vertical="center" wrapText="1"/>
      <protection/>
    </xf>
    <xf numFmtId="0" fontId="49" fillId="0" borderId="0" xfId="63" applyFont="1" applyBorder="1" applyAlignment="1">
      <alignment vertical="center"/>
      <protection/>
    </xf>
    <xf numFmtId="0" fontId="44" fillId="0" borderId="0" xfId="63" applyFont="1" applyBorder="1" applyAlignment="1" quotePrefix="1">
      <alignment vertical="center" wrapText="1"/>
      <protection/>
    </xf>
    <xf numFmtId="0" fontId="44" fillId="0" borderId="0" xfId="63" applyFont="1" applyBorder="1" applyAlignment="1">
      <alignment vertical="center" wrapText="1"/>
      <protection/>
    </xf>
    <xf numFmtId="0" fontId="46" fillId="0" borderId="0" xfId="63" applyFont="1" applyFill="1" applyBorder="1" applyAlignment="1">
      <alignment horizontal="right" vertical="center"/>
      <protection/>
    </xf>
    <xf numFmtId="0" fontId="49" fillId="0" borderId="0" xfId="63" applyFont="1" applyFill="1" applyAlignment="1">
      <alignment horizontal="right" vertical="center"/>
      <protection/>
    </xf>
    <xf numFmtId="0" fontId="49" fillId="0" borderId="0" xfId="63" applyFont="1" applyAlignment="1">
      <alignment horizontal="right" vertical="center"/>
      <protection/>
    </xf>
    <xf numFmtId="0" fontId="49" fillId="0" borderId="0" xfId="63" applyFont="1" applyAlignment="1">
      <alignment vertical="center"/>
      <protection/>
    </xf>
    <xf numFmtId="0" fontId="44" fillId="20" borderId="25" xfId="63" applyFont="1" applyFill="1" applyBorder="1" applyAlignment="1">
      <alignment horizontal="left" vertical="center" wrapText="1"/>
      <protection/>
    </xf>
    <xf numFmtId="166" fontId="44" fillId="20" borderId="37" xfId="63" applyNumberFormat="1" applyFont="1" applyFill="1" applyBorder="1" applyAlignment="1">
      <alignment horizontal="center" vertical="center"/>
      <protection/>
    </xf>
    <xf numFmtId="0" fontId="24" fillId="0" borderId="19" xfId="63" applyFill="1" applyBorder="1" applyAlignment="1">
      <alignment horizontal="center" vertical="center"/>
      <protection/>
    </xf>
    <xf numFmtId="0" fontId="24" fillId="20" borderId="19" xfId="63" applyFill="1" applyBorder="1" applyAlignment="1">
      <alignment horizontal="center" vertical="center"/>
      <protection/>
    </xf>
    <xf numFmtId="0" fontId="44" fillId="24" borderId="19" xfId="63" applyFont="1" applyFill="1" applyBorder="1" applyAlignment="1">
      <alignment vertical="center"/>
      <protection/>
    </xf>
    <xf numFmtId="0" fontId="44" fillId="20" borderId="19" xfId="63" applyFont="1" applyFill="1" applyBorder="1" applyAlignment="1">
      <alignment horizontal="center" vertical="center" wrapText="1"/>
      <protection/>
    </xf>
    <xf numFmtId="0" fontId="44" fillId="0" borderId="19" xfId="63" applyFont="1" applyFill="1" applyBorder="1" applyAlignment="1">
      <alignment horizontal="center" vertical="center" wrapText="1"/>
      <protection/>
    </xf>
    <xf numFmtId="0" fontId="44" fillId="24" borderId="25" xfId="63" applyFont="1" applyFill="1" applyBorder="1" applyAlignment="1">
      <alignment vertical="center"/>
      <protection/>
    </xf>
    <xf numFmtId="166" fontId="44" fillId="0" borderId="37" xfId="63" applyNumberFormat="1" applyFont="1" applyFill="1" applyBorder="1" applyAlignment="1">
      <alignment horizontal="center" vertical="center"/>
      <protection/>
    </xf>
    <xf numFmtId="0" fontId="44" fillId="0" borderId="0" xfId="63" applyFont="1" applyAlignment="1">
      <alignment horizontal="left" vertical="center" wrapText="1"/>
      <protection/>
    </xf>
    <xf numFmtId="0" fontId="44" fillId="21" borderId="38" xfId="63" applyFont="1" applyFill="1" applyBorder="1" applyAlignment="1">
      <alignment vertical="center"/>
      <protection/>
    </xf>
    <xf numFmtId="0" fontId="44" fillId="21" borderId="39" xfId="63" applyFont="1" applyFill="1" applyBorder="1" applyAlignment="1">
      <alignment vertical="center"/>
      <protection/>
    </xf>
    <xf numFmtId="0" fontId="44" fillId="0" borderId="39" xfId="63" applyFont="1" applyFill="1" applyBorder="1" applyAlignment="1">
      <alignment horizontal="left" vertical="center"/>
      <protection/>
    </xf>
    <xf numFmtId="0" fontId="46" fillId="0" borderId="40" xfId="63" applyFont="1" applyFill="1" applyBorder="1" applyAlignment="1">
      <alignment horizontal="left" vertical="center"/>
      <protection/>
    </xf>
    <xf numFmtId="0" fontId="44" fillId="0" borderId="40" xfId="63" applyFont="1" applyFill="1" applyBorder="1" applyAlignment="1">
      <alignment vertical="center" wrapText="1"/>
      <protection/>
    </xf>
    <xf numFmtId="0" fontId="44" fillId="0" borderId="41" xfId="63" applyFont="1" applyFill="1" applyBorder="1" applyAlignment="1">
      <alignment horizontal="left" vertical="center"/>
      <protection/>
    </xf>
    <xf numFmtId="0" fontId="44" fillId="20" borderId="32" xfId="63" applyFont="1" applyFill="1" applyBorder="1" applyAlignment="1">
      <alignment vertical="center"/>
      <protection/>
    </xf>
    <xf numFmtId="0" fontId="44" fillId="20" borderId="33" xfId="63" applyFont="1" applyFill="1" applyBorder="1" applyAlignment="1">
      <alignment vertical="center"/>
      <protection/>
    </xf>
    <xf numFmtId="0" fontId="44" fillId="24" borderId="42" xfId="63" applyFont="1" applyFill="1" applyBorder="1" applyAlignment="1">
      <alignment horizontal="left" vertical="center"/>
      <protection/>
    </xf>
    <xf numFmtId="166" fontId="18" fillId="20" borderId="43" xfId="63" applyNumberFormat="1" applyFont="1" applyFill="1" applyBorder="1" applyAlignment="1">
      <alignment horizontal="center" vertical="center"/>
      <protection/>
    </xf>
    <xf numFmtId="0" fontId="44" fillId="0" borderId="27" xfId="63" applyFont="1" applyBorder="1">
      <alignment/>
      <protection/>
    </xf>
    <xf numFmtId="0" fontId="44" fillId="24" borderId="44" xfId="63" applyFont="1" applyFill="1" applyBorder="1" applyAlignment="1">
      <alignment horizontal="left" vertical="center"/>
      <protection/>
    </xf>
    <xf numFmtId="0" fontId="50" fillId="0" borderId="0" xfId="63" applyFont="1" applyAlignment="1">
      <alignment vertical="center"/>
      <protection/>
    </xf>
    <xf numFmtId="0" fontId="51" fillId="0" borderId="0" xfId="63" applyFont="1" applyAlignment="1">
      <alignment vertical="center" wrapText="1"/>
      <protection/>
    </xf>
    <xf numFmtId="0" fontId="51" fillId="0" borderId="0" xfId="63" applyFont="1" applyAlignment="1">
      <alignment horizontal="left" vertical="center" wrapText="1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Alignment="1">
      <alignment vertical="center"/>
      <protection/>
    </xf>
    <xf numFmtId="166" fontId="51" fillId="0" borderId="0" xfId="63" applyNumberFormat="1" applyFont="1" applyAlignment="1">
      <alignment horizontal="center" vertical="center"/>
      <protection/>
    </xf>
    <xf numFmtId="0" fontId="51" fillId="0" borderId="0" xfId="63" applyFont="1" applyFill="1" applyAlignment="1">
      <alignment vertical="center"/>
      <protection/>
    </xf>
    <xf numFmtId="166" fontId="44" fillId="21" borderId="39" xfId="63" applyNumberFormat="1" applyFont="1" applyFill="1" applyBorder="1" applyAlignment="1">
      <alignment horizontal="center" vertical="center"/>
      <protection/>
    </xf>
    <xf numFmtId="0" fontId="44" fillId="0" borderId="19" xfId="63" applyFont="1" applyBorder="1" applyAlignment="1">
      <alignment horizontal="left" vertical="center" wrapText="1"/>
      <protection/>
    </xf>
    <xf numFmtId="0" fontId="44" fillId="0" borderId="0" xfId="63" applyFont="1" applyBorder="1" applyAlignment="1">
      <alignment vertical="center"/>
      <protection/>
    </xf>
    <xf numFmtId="0" fontId="44" fillId="0" borderId="0" xfId="63" applyFont="1" applyBorder="1" applyAlignment="1">
      <alignment horizontal="center" vertical="center"/>
      <protection/>
    </xf>
    <xf numFmtId="166" fontId="44" fillId="0" borderId="0" xfId="63" applyNumberFormat="1" applyFont="1" applyBorder="1" applyAlignment="1">
      <alignment horizontal="center" vertical="center"/>
      <protection/>
    </xf>
    <xf numFmtId="0" fontId="44" fillId="0" borderId="26" xfId="63" applyFont="1" applyBorder="1" applyAlignment="1">
      <alignment vertical="center"/>
      <protection/>
    </xf>
    <xf numFmtId="0" fontId="44" fillId="0" borderId="27" xfId="63" applyFont="1" applyBorder="1" applyAlignment="1">
      <alignment vertical="center"/>
      <protection/>
    </xf>
    <xf numFmtId="0" fontId="44" fillId="0" borderId="19" xfId="63" applyFont="1" applyBorder="1" applyAlignment="1">
      <alignment vertical="center" wrapText="1"/>
      <protection/>
    </xf>
    <xf numFmtId="0" fontId="44" fillId="0" borderId="19" xfId="63" applyFont="1" applyBorder="1" applyAlignment="1">
      <alignment horizontal="left" vertical="center"/>
      <protection/>
    </xf>
    <xf numFmtId="0" fontId="44" fillId="20" borderId="25" xfId="63" applyFont="1" applyFill="1" applyBorder="1" applyAlignment="1">
      <alignment vertical="center" wrapText="1"/>
      <protection/>
    </xf>
    <xf numFmtId="0" fontId="44" fillId="20" borderId="27" xfId="63" applyFont="1" applyFill="1" applyBorder="1" applyAlignment="1">
      <alignment vertical="center"/>
      <protection/>
    </xf>
    <xf numFmtId="0" fontId="49" fillId="0" borderId="0" xfId="63" applyFont="1" applyBorder="1" applyAlignment="1">
      <alignment horizontal="right"/>
      <protection/>
    </xf>
    <xf numFmtId="2" fontId="44" fillId="0" borderId="23" xfId="63" applyNumberFormat="1" applyFont="1" applyBorder="1" applyAlignment="1">
      <alignment horizontal="center" vertical="center"/>
      <protection/>
    </xf>
    <xf numFmtId="2" fontId="44" fillId="0" borderId="24" xfId="63" applyNumberFormat="1" applyFont="1" applyBorder="1" applyAlignment="1">
      <alignment vertical="center"/>
      <protection/>
    </xf>
    <xf numFmtId="2" fontId="44" fillId="20" borderId="34" xfId="63" applyNumberFormat="1" applyFont="1" applyFill="1" applyBorder="1" applyAlignment="1">
      <alignment horizontal="center" vertical="center"/>
      <protection/>
    </xf>
    <xf numFmtId="2" fontId="44" fillId="20" borderId="13" xfId="63" applyNumberFormat="1" applyFont="1" applyFill="1" applyBorder="1" applyAlignment="1">
      <alignment horizontal="center" vertical="center"/>
      <protection/>
    </xf>
    <xf numFmtId="2" fontId="44" fillId="0" borderId="34" xfId="63" applyNumberFormat="1" applyFont="1" applyBorder="1" applyAlignment="1">
      <alignment horizontal="center" vertical="center"/>
      <protection/>
    </xf>
    <xf numFmtId="2" fontId="44" fillId="20" borderId="45" xfId="63" applyNumberFormat="1" applyFont="1" applyFill="1" applyBorder="1" applyAlignment="1">
      <alignment horizontal="center" vertical="center"/>
      <protection/>
    </xf>
    <xf numFmtId="2" fontId="44" fillId="0" borderId="19" xfId="63" applyNumberFormat="1" applyFont="1" applyBorder="1" applyAlignment="1">
      <alignment horizontal="center" vertical="center"/>
      <protection/>
    </xf>
    <xf numFmtId="2" fontId="44" fillId="0" borderId="26" xfId="63" applyNumberFormat="1" applyFont="1" applyBorder="1" applyAlignment="1">
      <alignment vertical="center"/>
      <protection/>
    </xf>
    <xf numFmtId="2" fontId="44" fillId="20" borderId="27" xfId="63" applyNumberFormat="1" applyFont="1" applyFill="1" applyBorder="1" applyAlignment="1">
      <alignment vertical="center"/>
      <protection/>
    </xf>
    <xf numFmtId="2" fontId="44" fillId="0" borderId="0" xfId="63" applyNumberFormat="1" applyFont="1" applyAlignment="1">
      <alignment horizontal="center" vertical="center"/>
      <protection/>
    </xf>
    <xf numFmtId="2" fontId="44" fillId="20" borderId="23" xfId="63" applyNumberFormat="1" applyFont="1" applyFill="1" applyBorder="1" applyAlignment="1">
      <alignment horizontal="center" vertical="center"/>
      <protection/>
    </xf>
    <xf numFmtId="2" fontId="44" fillId="20" borderId="46" xfId="63" applyNumberFormat="1" applyFont="1" applyFill="1" applyBorder="1" applyAlignment="1">
      <alignment horizontal="center" vertical="center"/>
      <protection/>
    </xf>
    <xf numFmtId="2" fontId="44" fillId="20" borderId="32" xfId="63" applyNumberFormat="1" applyFont="1" applyFill="1" applyBorder="1" applyAlignment="1">
      <alignment horizontal="center" vertical="center"/>
      <protection/>
    </xf>
    <xf numFmtId="2" fontId="44" fillId="0" borderId="13" xfId="63" applyNumberFormat="1" applyFont="1" applyBorder="1" applyAlignment="1">
      <alignment horizontal="center" vertical="center"/>
      <protection/>
    </xf>
    <xf numFmtId="2" fontId="44" fillId="0" borderId="45" xfId="63" applyNumberFormat="1" applyFont="1" applyBorder="1" applyAlignment="1">
      <alignment horizontal="center" vertical="center"/>
      <protection/>
    </xf>
    <xf numFmtId="2" fontId="44" fillId="0" borderId="46" xfId="63" applyNumberFormat="1" applyFont="1" applyBorder="1" applyAlignment="1">
      <alignment horizontal="center" vertical="center"/>
      <protection/>
    </xf>
    <xf numFmtId="2" fontId="18" fillId="0" borderId="23" xfId="63" applyNumberFormat="1" applyFont="1" applyBorder="1" applyAlignment="1">
      <alignment horizontal="center" vertical="center"/>
      <protection/>
    </xf>
    <xf numFmtId="0" fontId="24" fillId="0" borderId="0" xfId="63">
      <alignment/>
      <protection/>
    </xf>
    <xf numFmtId="0" fontId="44" fillId="0" borderId="47" xfId="63" applyFont="1" applyBorder="1">
      <alignment/>
      <protection/>
    </xf>
    <xf numFmtId="166" fontId="44" fillId="0" borderId="47" xfId="63" applyNumberFormat="1" applyFont="1" applyBorder="1" applyAlignment="1">
      <alignment horizontal="center" vertical="center"/>
      <protection/>
    </xf>
    <xf numFmtId="0" fontId="44" fillId="0" borderId="47" xfId="63" applyFont="1" applyBorder="1" applyAlignment="1">
      <alignment horizontal="center" vertical="center"/>
      <protection/>
    </xf>
    <xf numFmtId="0" fontId="45" fillId="0" borderId="0" xfId="63" applyFont="1">
      <alignment/>
      <protection/>
    </xf>
    <xf numFmtId="0" fontId="52" fillId="0" borderId="0" xfId="63" applyFont="1">
      <alignment/>
      <protection/>
    </xf>
    <xf numFmtId="0" fontId="44" fillId="0" borderId="48" xfId="63" applyFont="1" applyBorder="1" applyAlignment="1">
      <alignment vertical="center"/>
      <protection/>
    </xf>
    <xf numFmtId="0" fontId="46" fillId="0" borderId="49" xfId="63" applyFont="1" applyBorder="1" applyAlignment="1">
      <alignment horizontal="right" vertical="center"/>
      <protection/>
    </xf>
    <xf numFmtId="2" fontId="44" fillId="20" borderId="24" xfId="63" applyNumberFormat="1" applyFont="1" applyFill="1" applyBorder="1" applyAlignment="1">
      <alignment vertical="center"/>
      <protection/>
    </xf>
    <xf numFmtId="0" fontId="44" fillId="0" borderId="50" xfId="63" applyFont="1" applyBorder="1" applyAlignment="1">
      <alignment vertical="center"/>
      <protection/>
    </xf>
    <xf numFmtId="0" fontId="46" fillId="0" borderId="51" xfId="63" applyFont="1" applyBorder="1" applyAlignment="1">
      <alignment horizontal="right" vertical="center"/>
      <protection/>
    </xf>
    <xf numFmtId="2" fontId="44" fillId="20" borderId="26" xfId="63" applyNumberFormat="1" applyFont="1" applyFill="1" applyBorder="1" applyAlignment="1">
      <alignment vertical="center"/>
      <protection/>
    </xf>
    <xf numFmtId="0" fontId="44" fillId="0" borderId="52" xfId="63" applyFont="1" applyBorder="1" applyAlignment="1">
      <alignment vertical="center"/>
      <protection/>
    </xf>
    <xf numFmtId="0" fontId="46" fillId="0" borderId="44" xfId="63" applyFont="1" applyBorder="1" applyAlignment="1">
      <alignment horizontal="right" vertical="center"/>
      <protection/>
    </xf>
    <xf numFmtId="166" fontId="44" fillId="20" borderId="27" xfId="63" applyNumberFormat="1" applyFont="1" applyFill="1" applyBorder="1" applyAlignment="1">
      <alignment vertical="center"/>
      <protection/>
    </xf>
    <xf numFmtId="0" fontId="50" fillId="0" borderId="0" xfId="63" applyFont="1" applyBorder="1" applyAlignment="1">
      <alignment horizontal="right" vertical="center"/>
      <protection/>
    </xf>
    <xf numFmtId="2" fontId="44" fillId="22" borderId="53" xfId="63" applyNumberFormat="1" applyFont="1" applyFill="1" applyBorder="1" applyAlignment="1">
      <alignment vertical="center"/>
      <protection/>
    </xf>
    <xf numFmtId="2" fontId="44" fillId="0" borderId="0" xfId="63" applyNumberFormat="1" applyFont="1">
      <alignment/>
      <protection/>
    </xf>
    <xf numFmtId="0" fontId="45" fillId="0" borderId="0" xfId="63" applyFont="1" applyAlignment="1">
      <alignment/>
      <protection/>
    </xf>
    <xf numFmtId="0" fontId="24" fillId="0" borderId="0" xfId="63" applyAlignment="1">
      <alignment/>
      <protection/>
    </xf>
    <xf numFmtId="0" fontId="44" fillId="0" borderId="0" xfId="63" applyFont="1" applyAlignment="1">
      <alignment horizontal="right"/>
      <protection/>
    </xf>
    <xf numFmtId="0" fontId="58" fillId="24" borderId="0" xfId="65" applyFont="1" applyFill="1">
      <alignment/>
      <protection/>
    </xf>
    <xf numFmtId="0" fontId="59" fillId="24" borderId="0" xfId="65" applyFont="1" applyFill="1">
      <alignment/>
      <protection/>
    </xf>
    <xf numFmtId="44" fontId="59" fillId="24" borderId="0" xfId="44" applyFont="1" applyFill="1" applyAlignment="1">
      <alignment/>
    </xf>
    <xf numFmtId="0" fontId="58" fillId="24" borderId="54" xfId="65" applyFont="1" applyFill="1" applyBorder="1" applyAlignment="1">
      <alignment horizontal="center" wrapText="1"/>
      <protection/>
    </xf>
    <xf numFmtId="0" fontId="19" fillId="0" borderId="19" xfId="65" applyFont="1" applyBorder="1">
      <alignment/>
      <protection/>
    </xf>
    <xf numFmtId="0" fontId="15" fillId="0" borderId="0" xfId="65">
      <alignment/>
      <protection/>
    </xf>
    <xf numFmtId="49" fontId="44" fillId="0" borderId="19" xfId="65" applyNumberFormat="1" applyFont="1" applyBorder="1" applyAlignment="1">
      <alignment horizontal="left"/>
      <protection/>
    </xf>
    <xf numFmtId="0" fontId="22" fillId="0" borderId="55" xfId="65" applyFont="1" applyBorder="1" applyAlignment="1" applyProtection="1">
      <alignment horizontal="center"/>
      <protection locked="0"/>
    </xf>
    <xf numFmtId="44" fontId="22" fillId="0" borderId="55" xfId="44" applyFont="1" applyBorder="1" applyAlignment="1" applyProtection="1">
      <alignment horizontal="center"/>
      <protection locked="0"/>
    </xf>
    <xf numFmtId="44" fontId="18" fillId="0" borderId="21" xfId="44" applyFont="1" applyBorder="1" applyAlignment="1" applyProtection="1">
      <alignment horizontal="center"/>
      <protection locked="0"/>
    </xf>
    <xf numFmtId="44" fontId="15" fillId="0" borderId="19" xfId="65" applyNumberFormat="1" applyBorder="1">
      <alignment/>
      <protection/>
    </xf>
    <xf numFmtId="44" fontId="18" fillId="0" borderId="0" xfId="44" applyFont="1" applyBorder="1" applyAlignment="1" applyProtection="1">
      <alignment horizontal="center"/>
      <protection locked="0"/>
    </xf>
    <xf numFmtId="0" fontId="18" fillId="0" borderId="19" xfId="65" applyFont="1" applyBorder="1" applyAlignment="1">
      <alignment horizontal="left"/>
      <protection/>
    </xf>
    <xf numFmtId="0" fontId="18" fillId="0" borderId="29" xfId="65" applyFont="1" applyBorder="1" applyAlignment="1" applyProtection="1">
      <alignment horizontal="left"/>
      <protection locked="0"/>
    </xf>
    <xf numFmtId="0" fontId="18" fillId="0" borderId="21" xfId="65" applyFont="1" applyBorder="1" applyAlignment="1" applyProtection="1">
      <alignment horizontal="left"/>
      <protection locked="0"/>
    </xf>
    <xf numFmtId="0" fontId="18" fillId="0" borderId="55" xfId="65" applyFont="1" applyBorder="1" applyAlignment="1" applyProtection="1">
      <alignment horizontal="left"/>
      <protection locked="0"/>
    </xf>
    <xf numFmtId="44" fontId="18" fillId="0" borderId="29" xfId="44" applyFont="1" applyBorder="1" applyAlignment="1" applyProtection="1">
      <alignment horizontal="center"/>
      <protection locked="0"/>
    </xf>
    <xf numFmtId="49" fontId="44" fillId="0" borderId="0" xfId="65" applyNumberFormat="1" applyFont="1" applyBorder="1" applyAlignment="1">
      <alignment horizontal="left"/>
      <protection/>
    </xf>
    <xf numFmtId="0" fontId="22" fillId="0" borderId="0" xfId="65" applyFont="1" applyBorder="1" applyAlignment="1" applyProtection="1">
      <alignment horizontal="center"/>
      <protection locked="0"/>
    </xf>
    <xf numFmtId="44" fontId="22" fillId="0" borderId="0" xfId="44" applyFont="1" applyBorder="1" applyAlignment="1" applyProtection="1">
      <alignment horizontal="center"/>
      <protection locked="0"/>
    </xf>
    <xf numFmtId="0" fontId="58" fillId="24" borderId="0" xfId="65" applyFont="1" applyFill="1" applyBorder="1" applyAlignment="1">
      <alignment horizontal="left"/>
      <protection/>
    </xf>
    <xf numFmtId="0" fontId="60" fillId="24" borderId="0" xfId="65" applyFont="1" applyFill="1" applyBorder="1" applyAlignment="1" applyProtection="1">
      <alignment horizontal="left"/>
      <protection locked="0"/>
    </xf>
    <xf numFmtId="0" fontId="61" fillId="24" borderId="0" xfId="65" applyFont="1" applyFill="1" applyBorder="1" applyAlignment="1" applyProtection="1">
      <alignment horizontal="center"/>
      <protection locked="0"/>
    </xf>
    <xf numFmtId="44" fontId="61" fillId="24" borderId="0" xfId="44" applyFont="1" applyFill="1" applyBorder="1" applyAlignment="1" applyProtection="1">
      <alignment horizontal="center"/>
      <protection locked="0"/>
    </xf>
    <xf numFmtId="44" fontId="60" fillId="24" borderId="0" xfId="44" applyFont="1" applyFill="1" applyBorder="1" applyAlignment="1" applyProtection="1">
      <alignment horizontal="center"/>
      <protection locked="0"/>
    </xf>
    <xf numFmtId="49" fontId="44" fillId="0" borderId="29" xfId="65" applyNumberFormat="1" applyFont="1" applyBorder="1" applyAlignment="1">
      <alignment horizontal="left"/>
      <protection/>
    </xf>
    <xf numFmtId="49" fontId="44" fillId="0" borderId="21" xfId="65" applyNumberFormat="1" applyFont="1" applyBorder="1" applyAlignment="1">
      <alignment horizontal="center"/>
      <protection/>
    </xf>
    <xf numFmtId="49" fontId="44" fillId="0" borderId="55" xfId="65" applyNumberFormat="1" applyFont="1" applyBorder="1" applyAlignment="1">
      <alignment horizontal="center"/>
      <protection/>
    </xf>
    <xf numFmtId="0" fontId="22" fillId="0" borderId="19" xfId="65" applyFont="1" applyBorder="1" applyAlignment="1" applyProtection="1">
      <alignment horizontal="center"/>
      <protection locked="0"/>
    </xf>
    <xf numFmtId="44" fontId="22" fillId="0" borderId="19" xfId="44" applyFont="1" applyBorder="1" applyAlignment="1" applyProtection="1">
      <alignment horizontal="center"/>
      <protection locked="0"/>
    </xf>
    <xf numFmtId="49" fontId="44" fillId="0" borderId="13" xfId="65" applyNumberFormat="1" applyFont="1" applyBorder="1" applyAlignment="1">
      <alignment horizontal="left"/>
      <protection/>
    </xf>
    <xf numFmtId="49" fontId="44" fillId="0" borderId="0" xfId="65" applyNumberFormat="1" applyFont="1" applyBorder="1" applyAlignment="1">
      <alignment/>
      <protection/>
    </xf>
    <xf numFmtId="49" fontId="58" fillId="24" borderId="0" xfId="65" applyNumberFormat="1" applyFont="1" applyFill="1" applyBorder="1" applyAlignment="1">
      <alignment horizontal="left"/>
      <protection/>
    </xf>
    <xf numFmtId="49" fontId="60" fillId="24" borderId="0" xfId="65" applyNumberFormat="1" applyFont="1" applyFill="1" applyBorder="1" applyAlignment="1">
      <alignment horizontal="left"/>
      <protection/>
    </xf>
    <xf numFmtId="49" fontId="44" fillId="0" borderId="21" xfId="65" applyNumberFormat="1" applyFont="1" applyBorder="1" applyAlignment="1">
      <alignment horizontal="left"/>
      <protection/>
    </xf>
    <xf numFmtId="44" fontId="18" fillId="0" borderId="19" xfId="44" applyFont="1" applyBorder="1" applyAlignment="1" applyProtection="1">
      <alignment horizontal="center"/>
      <protection locked="0"/>
    </xf>
    <xf numFmtId="0" fontId="15" fillId="0" borderId="0" xfId="65" applyBorder="1">
      <alignment/>
      <protection/>
    </xf>
    <xf numFmtId="44" fontId="15" fillId="0" borderId="0" xfId="44" applyBorder="1" applyAlignment="1">
      <alignment/>
    </xf>
    <xf numFmtId="44" fontId="22" fillId="0" borderId="55" xfId="65" applyNumberFormat="1" applyFont="1" applyBorder="1" applyAlignment="1" applyProtection="1">
      <alignment horizontal="center"/>
      <protection locked="0"/>
    </xf>
    <xf numFmtId="44" fontId="18" fillId="0" borderId="21" xfId="65" applyNumberFormat="1" applyFont="1" applyBorder="1" applyAlignment="1" applyProtection="1">
      <alignment horizontal="center"/>
      <protection locked="0"/>
    </xf>
    <xf numFmtId="44" fontId="18" fillId="0" borderId="0" xfId="65" applyNumberFormat="1" applyFont="1" applyBorder="1" applyAlignment="1" applyProtection="1">
      <alignment horizontal="center"/>
      <protection locked="0"/>
    </xf>
    <xf numFmtId="0" fontId="18" fillId="0" borderId="13" xfId="65" applyFont="1" applyBorder="1" applyAlignment="1">
      <alignment horizontal="left"/>
      <protection/>
    </xf>
    <xf numFmtId="0" fontId="18" fillId="0" borderId="10" xfId="65" applyFont="1" applyBorder="1" applyAlignment="1" applyProtection="1">
      <alignment horizontal="left"/>
      <protection locked="0"/>
    </xf>
    <xf numFmtId="0" fontId="18" fillId="0" borderId="14" xfId="65" applyFont="1" applyBorder="1" applyAlignment="1" applyProtection="1">
      <alignment horizontal="left"/>
      <protection locked="0"/>
    </xf>
    <xf numFmtId="0" fontId="22" fillId="0" borderId="14" xfId="65" applyFont="1" applyBorder="1" applyAlignment="1" applyProtection="1">
      <alignment horizontal="center"/>
      <protection locked="0"/>
    </xf>
    <xf numFmtId="44" fontId="22" fillId="0" borderId="14" xfId="65" applyNumberFormat="1" applyFont="1" applyBorder="1" applyAlignment="1" applyProtection="1">
      <alignment horizontal="center"/>
      <protection locked="0"/>
    </xf>
    <xf numFmtId="44" fontId="18" fillId="0" borderId="10" xfId="65" applyNumberFormat="1" applyFont="1" applyBorder="1" applyAlignment="1" applyProtection="1">
      <alignment horizontal="center"/>
      <protection locked="0"/>
    </xf>
    <xf numFmtId="0" fontId="18" fillId="0" borderId="0" xfId="65" applyFont="1" applyBorder="1" applyAlignment="1">
      <alignment horizontal="left"/>
      <protection/>
    </xf>
    <xf numFmtId="0" fontId="18" fillId="0" borderId="0" xfId="65" applyFont="1" applyBorder="1" applyAlignment="1" applyProtection="1">
      <alignment horizontal="left"/>
      <protection locked="0"/>
    </xf>
    <xf numFmtId="44" fontId="18" fillId="0" borderId="55" xfId="44" applyFont="1" applyBorder="1" applyAlignment="1" applyProtection="1">
      <alignment horizontal="center"/>
      <protection locked="0"/>
    </xf>
    <xf numFmtId="49" fontId="44" fillId="0" borderId="29" xfId="65" applyNumberFormat="1" applyFont="1" applyFill="1" applyBorder="1" applyAlignment="1">
      <alignment horizontal="left"/>
      <protection/>
    </xf>
    <xf numFmtId="0" fontId="18" fillId="0" borderId="29" xfId="65" applyFont="1" applyBorder="1">
      <alignment/>
      <protection/>
    </xf>
    <xf numFmtId="0" fontId="18" fillId="0" borderId="21" xfId="65" applyFont="1" applyBorder="1">
      <alignment/>
      <protection/>
    </xf>
    <xf numFmtId="0" fontId="18" fillId="0" borderId="55" xfId="65" applyFont="1" applyBorder="1">
      <alignment/>
      <protection/>
    </xf>
    <xf numFmtId="44" fontId="18" fillId="0" borderId="19" xfId="44" applyFont="1" applyFill="1" applyBorder="1" applyAlignment="1" applyProtection="1">
      <alignment horizontal="center"/>
      <protection locked="0"/>
    </xf>
    <xf numFmtId="44" fontId="18" fillId="0" borderId="0" xfId="44" applyFont="1" applyFill="1" applyBorder="1" applyAlignment="1" applyProtection="1">
      <alignment horizontal="center"/>
      <protection locked="0"/>
    </xf>
    <xf numFmtId="44" fontId="18" fillId="0" borderId="10" xfId="44" applyFont="1" applyBorder="1" applyAlignment="1" applyProtection="1">
      <alignment horizontal="center"/>
      <protection locked="0"/>
    </xf>
    <xf numFmtId="166" fontId="18" fillId="0" borderId="29" xfId="65" applyNumberFormat="1" applyFont="1" applyBorder="1" applyAlignment="1">
      <alignment/>
      <protection/>
    </xf>
    <xf numFmtId="0" fontId="18" fillId="0" borderId="55" xfId="65" applyFont="1" applyBorder="1" applyAlignment="1" applyProtection="1">
      <alignment horizontal="center"/>
      <protection locked="0"/>
    </xf>
    <xf numFmtId="0" fontId="18" fillId="0" borderId="19" xfId="65" applyFont="1" applyBorder="1" applyAlignment="1" applyProtection="1">
      <alignment horizontal="center"/>
      <protection locked="0"/>
    </xf>
    <xf numFmtId="44" fontId="15" fillId="0" borderId="0" xfId="44" applyAlignment="1">
      <alignment/>
    </xf>
    <xf numFmtId="49" fontId="58" fillId="24" borderId="13" xfId="65" applyNumberFormat="1" applyFont="1" applyFill="1" applyBorder="1" applyAlignment="1">
      <alignment horizontal="left"/>
      <protection/>
    </xf>
    <xf numFmtId="49" fontId="60" fillId="24" borderId="29" xfId="65" applyNumberFormat="1" applyFont="1" applyFill="1" applyBorder="1" applyAlignment="1">
      <alignment horizontal="left"/>
      <protection/>
    </xf>
    <xf numFmtId="49" fontId="60" fillId="24" borderId="21" xfId="65" applyNumberFormat="1" applyFont="1" applyFill="1" applyBorder="1" applyAlignment="1">
      <alignment horizontal="left"/>
      <protection/>
    </xf>
    <xf numFmtId="0" fontId="61" fillId="24" borderId="55" xfId="65" applyFont="1" applyFill="1" applyBorder="1" applyAlignment="1" applyProtection="1">
      <alignment horizontal="center"/>
      <protection locked="0"/>
    </xf>
    <xf numFmtId="44" fontId="61" fillId="24" borderId="55" xfId="44" applyFont="1" applyFill="1" applyBorder="1" applyAlignment="1" applyProtection="1">
      <alignment horizontal="center"/>
      <protection locked="0"/>
    </xf>
    <xf numFmtId="44" fontId="60" fillId="24" borderId="10" xfId="44" applyFont="1" applyFill="1" applyBorder="1" applyAlignment="1" applyProtection="1">
      <alignment horizontal="center"/>
      <protection locked="0"/>
    </xf>
    <xf numFmtId="0" fontId="18" fillId="0" borderId="56" xfId="65" applyFont="1" applyBorder="1" applyAlignment="1" applyProtection="1">
      <alignment horizontal="left"/>
      <protection locked="0"/>
    </xf>
    <xf numFmtId="0" fontId="59" fillId="0" borderId="0" xfId="65" applyFont="1" applyFill="1">
      <alignment/>
      <protection/>
    </xf>
    <xf numFmtId="0" fontId="15" fillId="0" borderId="19" xfId="65" applyBorder="1">
      <alignment/>
      <protection/>
    </xf>
    <xf numFmtId="166" fontId="18" fillId="0" borderId="57" xfId="65" applyNumberFormat="1" applyFont="1" applyBorder="1">
      <alignment/>
      <protection/>
    </xf>
    <xf numFmtId="166" fontId="18" fillId="0" borderId="0" xfId="65" applyNumberFormat="1" applyFont="1" applyBorder="1">
      <alignment/>
      <protection/>
    </xf>
    <xf numFmtId="166" fontId="18" fillId="0" borderId="0" xfId="65" applyNumberFormat="1" applyFont="1" applyBorder="1" applyAlignment="1">
      <alignment horizontal="left"/>
      <protection/>
    </xf>
    <xf numFmtId="166" fontId="58" fillId="24" borderId="0" xfId="65" applyNumberFormat="1" applyFont="1" applyFill="1" applyBorder="1">
      <alignment/>
      <protection/>
    </xf>
    <xf numFmtId="166" fontId="60" fillId="24" borderId="0" xfId="65" applyNumberFormat="1" applyFont="1" applyFill="1" applyBorder="1" applyAlignment="1">
      <alignment horizontal="left"/>
      <protection/>
    </xf>
    <xf numFmtId="166" fontId="18" fillId="0" borderId="19" xfId="65" applyNumberFormat="1" applyFont="1" applyBorder="1">
      <alignment/>
      <protection/>
    </xf>
    <xf numFmtId="166" fontId="18" fillId="0" borderId="13" xfId="65" applyNumberFormat="1" applyFont="1" applyBorder="1">
      <alignment/>
      <protection/>
    </xf>
    <xf numFmtId="49" fontId="44" fillId="0" borderId="29" xfId="65" applyNumberFormat="1" applyFont="1" applyBorder="1" applyAlignment="1">
      <alignment/>
      <protection/>
    </xf>
    <xf numFmtId="49" fontId="44" fillId="0" borderId="21" xfId="65" applyNumberFormat="1" applyFont="1" applyBorder="1" applyAlignment="1">
      <alignment/>
      <protection/>
    </xf>
    <xf numFmtId="49" fontId="44" fillId="0" borderId="55" xfId="65" applyNumberFormat="1" applyFont="1" applyBorder="1" applyAlignment="1">
      <alignment/>
      <protection/>
    </xf>
    <xf numFmtId="0" fontId="18" fillId="0" borderId="29" xfId="65" applyFont="1" applyBorder="1" applyAlignment="1" applyProtection="1">
      <alignment/>
      <protection locked="0"/>
    </xf>
    <xf numFmtId="0" fontId="18" fillId="0" borderId="21" xfId="65" applyFont="1" applyBorder="1" applyAlignment="1" applyProtection="1">
      <alignment/>
      <protection locked="0"/>
    </xf>
    <xf numFmtId="0" fontId="18" fillId="0" borderId="55" xfId="65" applyFont="1" applyBorder="1" applyAlignment="1" applyProtection="1">
      <alignment/>
      <protection locked="0"/>
    </xf>
    <xf numFmtId="166" fontId="18" fillId="0" borderId="29" xfId="65" applyNumberFormat="1" applyFont="1" applyBorder="1">
      <alignment/>
      <protection/>
    </xf>
    <xf numFmtId="166" fontId="18" fillId="0" borderId="21" xfId="65" applyNumberFormat="1" applyFont="1" applyBorder="1">
      <alignment/>
      <protection/>
    </xf>
    <xf numFmtId="166" fontId="18" fillId="0" borderId="14" xfId="65" applyNumberFormat="1" applyFont="1" applyBorder="1">
      <alignment/>
      <protection/>
    </xf>
    <xf numFmtId="166" fontId="18" fillId="0" borderId="56" xfId="65" applyNumberFormat="1" applyFont="1" applyBorder="1">
      <alignment/>
      <protection/>
    </xf>
    <xf numFmtId="14" fontId="62" fillId="0" borderId="0" xfId="64" applyNumberFormat="1" applyFont="1">
      <alignment/>
      <protection/>
    </xf>
    <xf numFmtId="0" fontId="63" fillId="0" borderId="0" xfId="64" applyFont="1" applyAlignment="1">
      <alignment horizontal="center"/>
      <protection/>
    </xf>
    <xf numFmtId="0" fontId="62" fillId="0" borderId="0" xfId="64" applyFont="1" applyAlignment="1">
      <alignment horizontal="center" vertical="center"/>
      <protection/>
    </xf>
    <xf numFmtId="0" fontId="62" fillId="0" borderId="0" xfId="64" applyFont="1">
      <alignment/>
      <protection/>
    </xf>
    <xf numFmtId="0" fontId="62" fillId="0" borderId="0" xfId="64" applyFont="1" applyAlignment="1">
      <alignment horizontal="center"/>
      <protection/>
    </xf>
    <xf numFmtId="0" fontId="62" fillId="0" borderId="0" xfId="64" applyFont="1" applyAlignment="1">
      <alignment/>
      <protection/>
    </xf>
    <xf numFmtId="0" fontId="62" fillId="0" borderId="0" xfId="64" applyFont="1" applyAlignment="1">
      <alignment horizontal="right"/>
      <protection/>
    </xf>
    <xf numFmtId="0" fontId="62" fillId="0" borderId="0" xfId="64" applyNumberFormat="1" applyFont="1">
      <alignment/>
      <protection/>
    </xf>
    <xf numFmtId="0" fontId="62" fillId="0" borderId="0" xfId="64" applyNumberFormat="1" applyFont="1" applyAlignment="1">
      <alignment horizontal="right"/>
      <protection/>
    </xf>
    <xf numFmtId="0" fontId="62" fillId="0" borderId="0" xfId="64" applyFont="1" applyAlignment="1">
      <alignment vertical="top"/>
      <protection/>
    </xf>
    <xf numFmtId="0" fontId="62" fillId="0" borderId="0" xfId="64" applyFont="1" applyAlignment="1">
      <alignment wrapText="1"/>
      <protection/>
    </xf>
    <xf numFmtId="0" fontId="63" fillId="0" borderId="0" xfId="64" applyFont="1" applyAlignment="1">
      <alignment horizontal="center" wrapText="1"/>
      <protection/>
    </xf>
    <xf numFmtId="0" fontId="62" fillId="0" borderId="0" xfId="64" applyFont="1" applyAlignment="1">
      <alignment horizontal="center" wrapText="1"/>
      <protection/>
    </xf>
    <xf numFmtId="0" fontId="63" fillId="0" borderId="19" xfId="64" applyFont="1" applyBorder="1" applyAlignment="1">
      <alignment horizontal="center"/>
      <protection/>
    </xf>
    <xf numFmtId="0" fontId="63" fillId="0" borderId="0" xfId="64" applyFont="1" applyBorder="1" applyAlignment="1">
      <alignment horizontal="center"/>
      <protection/>
    </xf>
    <xf numFmtId="0" fontId="63" fillId="0" borderId="0" xfId="64" applyFont="1" applyAlignment="1">
      <alignment horizontal="center" vertical="top" wrapText="1"/>
      <protection/>
    </xf>
    <xf numFmtId="0" fontId="62" fillId="0" borderId="0" xfId="64" applyFont="1" applyAlignment="1">
      <alignment horizontal="left" vertical="top" wrapText="1"/>
      <protection/>
    </xf>
    <xf numFmtId="0" fontId="18" fillId="0" borderId="0" xfId="64" applyFont="1" applyAlignment="1">
      <alignment horizontal="left" vertical="top" wrapText="1"/>
      <protection/>
    </xf>
    <xf numFmtId="0" fontId="64" fillId="0" borderId="0" xfId="64" applyFont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 vertical="top" wrapText="1"/>
    </xf>
    <xf numFmtId="166" fontId="44" fillId="0" borderId="45" xfId="63" applyNumberFormat="1" applyFont="1" applyFill="1" applyBorder="1" applyAlignment="1">
      <alignment horizontal="center" vertical="center"/>
      <protection/>
    </xf>
    <xf numFmtId="0" fontId="24" fillId="0" borderId="13" xfId="63" applyBorder="1" applyAlignment="1">
      <alignment horizontal="center" vertical="center"/>
      <protection/>
    </xf>
    <xf numFmtId="166" fontId="44" fillId="20" borderId="23" xfId="63" applyNumberFormat="1" applyFont="1" applyFill="1" applyBorder="1" applyAlignment="1">
      <alignment horizontal="center" vertical="center"/>
      <protection/>
    </xf>
    <xf numFmtId="166" fontId="44" fillId="20" borderId="34" xfId="63" applyNumberFormat="1" applyFont="1" applyFill="1" applyBorder="1" applyAlignment="1">
      <alignment horizontal="center" vertical="center"/>
      <protection/>
    </xf>
    <xf numFmtId="166" fontId="44" fillId="20" borderId="45" xfId="63" applyNumberFormat="1" applyFont="1" applyFill="1" applyBorder="1" applyAlignment="1">
      <alignment horizontal="center" vertical="center"/>
      <protection/>
    </xf>
    <xf numFmtId="166" fontId="44" fillId="20" borderId="13" xfId="63" applyNumberFormat="1" applyFont="1" applyFill="1" applyBorder="1" applyAlignment="1">
      <alignment horizontal="center" vertical="center"/>
      <protection/>
    </xf>
    <xf numFmtId="166" fontId="44" fillId="0" borderId="13" xfId="63" applyNumberFormat="1" applyFont="1" applyFill="1" applyBorder="1" applyAlignment="1">
      <alignment horizontal="center" vertical="center"/>
      <protection/>
    </xf>
    <xf numFmtId="166" fontId="44" fillId="0" borderId="58" xfId="63" applyNumberFormat="1" applyFont="1" applyFill="1" applyBorder="1" applyAlignment="1">
      <alignment horizontal="center" vertical="center"/>
      <protection/>
    </xf>
    <xf numFmtId="0" fontId="44" fillId="0" borderId="59" xfId="63" applyFont="1" applyFill="1" applyBorder="1" applyAlignment="1">
      <alignment horizontal="center" vertical="center"/>
      <protection/>
    </xf>
    <xf numFmtId="0" fontId="44" fillId="0" borderId="60" xfId="63" applyFont="1" applyFill="1" applyBorder="1" applyAlignment="1">
      <alignment horizontal="center" vertical="center"/>
      <protection/>
    </xf>
    <xf numFmtId="0" fontId="44" fillId="0" borderId="23" xfId="63" applyFont="1" applyFill="1" applyBorder="1" applyAlignment="1">
      <alignment horizontal="left" vertical="center"/>
      <protection/>
    </xf>
    <xf numFmtId="0" fontId="44" fillId="20" borderId="34" xfId="63" applyFont="1" applyFill="1" applyBorder="1" applyAlignment="1">
      <alignment vertical="center" wrapText="1"/>
      <protection/>
    </xf>
    <xf numFmtId="0" fontId="44" fillId="20" borderId="13" xfId="63" applyFont="1" applyFill="1" applyBorder="1" applyAlignment="1">
      <alignment vertical="center" wrapText="1"/>
      <protection/>
    </xf>
    <xf numFmtId="166" fontId="44" fillId="0" borderId="19" xfId="63" applyNumberFormat="1" applyFont="1" applyFill="1" applyBorder="1" applyAlignment="1">
      <alignment horizontal="center" vertical="center"/>
      <protection/>
    </xf>
    <xf numFmtId="166" fontId="44" fillId="0" borderId="25" xfId="63" applyNumberFormat="1" applyFont="1" applyFill="1" applyBorder="1" applyAlignment="1">
      <alignment horizontal="center" vertical="center"/>
      <protection/>
    </xf>
    <xf numFmtId="166" fontId="18" fillId="20" borderId="19" xfId="63" applyNumberFormat="1" applyFont="1" applyFill="1" applyBorder="1" applyAlignment="1">
      <alignment horizontal="center" vertical="center"/>
      <protection/>
    </xf>
    <xf numFmtId="166" fontId="44" fillId="20" borderId="19" xfId="63" applyNumberFormat="1" applyFont="1" applyFill="1" applyBorder="1" applyAlignment="1">
      <alignment horizontal="center" vertical="center"/>
      <protection/>
    </xf>
    <xf numFmtId="166" fontId="44" fillId="0" borderId="34" xfId="63" applyNumberFormat="1" applyFont="1" applyFill="1" applyBorder="1" applyAlignment="1">
      <alignment horizontal="center" vertical="center"/>
      <protection/>
    </xf>
    <xf numFmtId="0" fontId="65" fillId="0" borderId="0" xfId="64" applyFont="1">
      <alignment/>
      <protection/>
    </xf>
    <xf numFmtId="0" fontId="44" fillId="20" borderId="19" xfId="63" applyFont="1" applyFill="1" applyBorder="1" applyAlignment="1">
      <alignment horizontal="left" vertical="center" wrapText="1"/>
      <protection/>
    </xf>
    <xf numFmtId="0" fontId="44" fillId="0" borderId="58" xfId="63" applyFont="1" applyFill="1" applyBorder="1" applyAlignment="1">
      <alignment horizontal="left" vertical="center" wrapText="1"/>
      <protection/>
    </xf>
    <xf numFmtId="0" fontId="24" fillId="0" borderId="60" xfId="63" applyBorder="1" applyAlignment="1">
      <alignment horizontal="left" vertical="center" wrapText="1"/>
      <protection/>
    </xf>
    <xf numFmtId="0" fontId="44" fillId="0" borderId="19" xfId="63" applyFont="1" applyFill="1" applyBorder="1" applyAlignment="1">
      <alignment horizontal="left" vertical="center" wrapText="1"/>
      <protection/>
    </xf>
    <xf numFmtId="0" fontId="44" fillId="0" borderId="25" xfId="63" applyFont="1" applyFill="1" applyBorder="1" applyAlignment="1">
      <alignment horizontal="left" vertical="center" wrapText="1"/>
      <protection/>
    </xf>
    <xf numFmtId="0" fontId="44" fillId="20" borderId="23" xfId="63" applyFont="1" applyFill="1" applyBorder="1" applyAlignment="1">
      <alignment horizontal="left" vertical="center"/>
      <protection/>
    </xf>
    <xf numFmtId="0" fontId="44" fillId="0" borderId="23" xfId="63" applyFont="1" applyFill="1" applyBorder="1" applyAlignment="1">
      <alignment horizontal="left" vertical="center" wrapText="1"/>
      <protection/>
    </xf>
    <xf numFmtId="0" fontId="44" fillId="20" borderId="43" xfId="63" applyFont="1" applyFill="1" applyBorder="1" applyAlignment="1">
      <alignment vertical="center" wrapText="1"/>
      <protection/>
    </xf>
    <xf numFmtId="0" fontId="44" fillId="20" borderId="61" xfId="63" applyFont="1" applyFill="1" applyBorder="1" applyAlignment="1">
      <alignment vertical="center" wrapText="1"/>
      <protection/>
    </xf>
    <xf numFmtId="0" fontId="44" fillId="20" borderId="57" xfId="63" applyFont="1" applyFill="1" applyBorder="1" applyAlignment="1">
      <alignment vertical="center" wrapText="1"/>
      <protection/>
    </xf>
    <xf numFmtId="0" fontId="44" fillId="0" borderId="19" xfId="63" applyFont="1" applyFill="1" applyBorder="1" applyAlignment="1">
      <alignment vertical="center" wrapText="1"/>
      <protection/>
    </xf>
    <xf numFmtId="0" fontId="44" fillId="20" borderId="23" xfId="63" applyFont="1" applyFill="1" applyBorder="1" applyAlignment="1">
      <alignment vertical="center" wrapText="1"/>
      <protection/>
    </xf>
    <xf numFmtId="0" fontId="44" fillId="20" borderId="19" xfId="63" applyFont="1" applyFill="1" applyBorder="1" applyAlignment="1">
      <alignment vertical="center" wrapText="1"/>
      <protection/>
    </xf>
    <xf numFmtId="0" fontId="44" fillId="21" borderId="62" xfId="63" applyFont="1" applyFill="1" applyBorder="1" applyAlignment="1">
      <alignment horizontal="center" vertical="center"/>
      <protection/>
    </xf>
    <xf numFmtId="0" fontId="44" fillId="21" borderId="63" xfId="63" applyFont="1" applyFill="1" applyBorder="1" applyAlignment="1">
      <alignment horizontal="center" vertical="center"/>
      <protection/>
    </xf>
    <xf numFmtId="0" fontId="44" fillId="20" borderId="25" xfId="63" applyFont="1" applyFill="1" applyBorder="1" applyAlignment="1">
      <alignment horizontal="left" vertical="center"/>
      <protection/>
    </xf>
    <xf numFmtId="0" fontId="44" fillId="0" borderId="36" xfId="63" applyFont="1" applyFill="1" applyBorder="1" applyAlignment="1">
      <alignment horizontal="center" vertical="center"/>
      <protection/>
    </xf>
    <xf numFmtId="0" fontId="44" fillId="0" borderId="64" xfId="63" applyFont="1" applyFill="1" applyBorder="1" applyAlignment="1">
      <alignment horizontal="center" vertical="center"/>
      <protection/>
    </xf>
    <xf numFmtId="0" fontId="44" fillId="0" borderId="65" xfId="63" applyFont="1" applyFill="1" applyBorder="1" applyAlignment="1">
      <alignment horizontal="center" vertical="center"/>
      <protection/>
    </xf>
    <xf numFmtId="0" fontId="44" fillId="0" borderId="19" xfId="63" applyFont="1" applyFill="1" applyBorder="1" applyAlignment="1">
      <alignment horizontal="left" vertical="center"/>
      <protection/>
    </xf>
    <xf numFmtId="0" fontId="44" fillId="0" borderId="25" xfId="63" applyFont="1" applyFill="1" applyBorder="1" applyAlignment="1">
      <alignment horizontal="left" vertical="center"/>
      <protection/>
    </xf>
    <xf numFmtId="0" fontId="44" fillId="20" borderId="19" xfId="63" applyFont="1" applyFill="1" applyBorder="1" applyAlignment="1">
      <alignment horizontal="left" vertical="center"/>
      <protection/>
    </xf>
    <xf numFmtId="0" fontId="44" fillId="0" borderId="45" xfId="63" applyFont="1" applyFill="1" applyBorder="1" applyAlignment="1">
      <alignment vertical="center"/>
      <protection/>
    </xf>
    <xf numFmtId="0" fontId="44" fillId="0" borderId="13" xfId="63" applyFont="1" applyFill="1" applyBorder="1" applyAlignment="1">
      <alignment vertical="center"/>
      <protection/>
    </xf>
    <xf numFmtId="0" fontId="44" fillId="0" borderId="34" xfId="63" applyFont="1" applyFill="1" applyBorder="1" applyAlignment="1">
      <alignment horizontal="left" vertical="center" wrapText="1"/>
      <protection/>
    </xf>
    <xf numFmtId="0" fontId="44" fillId="0" borderId="45" xfId="63" applyFont="1" applyFill="1" applyBorder="1" applyAlignment="1">
      <alignment horizontal="left" vertical="center" wrapText="1"/>
      <protection/>
    </xf>
    <xf numFmtId="0" fontId="44" fillId="0" borderId="13" xfId="63" applyFont="1" applyFill="1" applyBorder="1" applyAlignment="1">
      <alignment horizontal="left" vertical="center" wrapText="1"/>
      <protection/>
    </xf>
    <xf numFmtId="0" fontId="43" fillId="0" borderId="0" xfId="63" applyFont="1" applyFill="1" applyAlignment="1">
      <alignment horizontal="center" vertical="top"/>
      <protection/>
    </xf>
    <xf numFmtId="49" fontId="44" fillId="0" borderId="10" xfId="65" applyNumberFormat="1" applyFont="1" applyBorder="1" applyAlignment="1">
      <alignment horizontal="left"/>
      <protection/>
    </xf>
    <xf numFmtId="49" fontId="44" fillId="0" borderId="14" xfId="65" applyNumberFormat="1" applyFont="1" applyBorder="1" applyAlignment="1">
      <alignment horizontal="left"/>
      <protection/>
    </xf>
    <xf numFmtId="0" fontId="44" fillId="0" borderId="34" xfId="63" applyFont="1" applyFill="1" applyBorder="1" applyAlignment="1">
      <alignment vertical="center"/>
      <protection/>
    </xf>
    <xf numFmtId="49" fontId="44" fillId="0" borderId="56" xfId="65" applyNumberFormat="1" applyFont="1" applyBorder="1" applyAlignment="1">
      <alignment horizontal="left"/>
      <protection/>
    </xf>
    <xf numFmtId="49" fontId="44" fillId="0" borderId="57" xfId="65" applyNumberFormat="1" applyFont="1" applyBorder="1" applyAlignment="1">
      <alignment horizontal="left"/>
      <protection/>
    </xf>
    <xf numFmtId="166" fontId="18" fillId="0" borderId="55" xfId="65" applyNumberFormat="1" applyFont="1" applyBorder="1" applyAlignment="1">
      <alignment horizontal="left"/>
      <protection/>
    </xf>
    <xf numFmtId="49" fontId="44" fillId="0" borderId="19" xfId="65" applyNumberFormat="1" applyFont="1" applyBorder="1" applyAlignment="1">
      <alignment horizontal="left"/>
      <protection/>
    </xf>
    <xf numFmtId="0" fontId="18" fillId="0" borderId="55" xfId="65" applyFont="1" applyBorder="1" applyAlignment="1" applyProtection="1">
      <alignment horizontal="left"/>
      <protection locked="0"/>
    </xf>
    <xf numFmtId="0" fontId="63" fillId="0" borderId="0" xfId="64" applyNumberFormat="1" applyFont="1">
      <alignment/>
      <protection/>
    </xf>
    <xf numFmtId="0" fontId="6" fillId="0" borderId="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62" fillId="0" borderId="0" xfId="64" applyFont="1" applyAlignment="1">
      <alignment horizontal="right"/>
      <protection/>
    </xf>
    <xf numFmtId="0" fontId="62" fillId="0" borderId="0" xfId="64" applyFont="1" applyAlignment="1">
      <alignment/>
      <protection/>
    </xf>
    <xf numFmtId="0" fontId="63" fillId="0" borderId="0" xfId="64" applyFont="1" applyAlignment="1">
      <alignment horizontal="center" wrapText="1"/>
      <protection/>
    </xf>
    <xf numFmtId="0" fontId="62" fillId="0" borderId="0" xfId="64" applyFont="1" applyAlignment="1">
      <alignment horizontal="left" vertical="top" wrapText="1"/>
      <protection/>
    </xf>
    <xf numFmtId="49" fontId="44" fillId="0" borderId="29" xfId="65" applyNumberFormat="1" applyFont="1" applyBorder="1" applyAlignment="1">
      <alignment horizontal="left"/>
      <protection/>
    </xf>
    <xf numFmtId="49" fontId="44" fillId="0" borderId="21" xfId="65" applyNumberFormat="1" applyFont="1" applyBorder="1" applyAlignment="1">
      <alignment horizontal="left"/>
      <protection/>
    </xf>
    <xf numFmtId="49" fontId="44" fillId="0" borderId="55" xfId="65" applyNumberFormat="1" applyFont="1" applyBorder="1" applyAlignment="1">
      <alignment horizontal="left"/>
      <protection/>
    </xf>
    <xf numFmtId="166" fontId="18" fillId="0" borderId="29" xfId="65" applyNumberFormat="1" applyFont="1" applyBorder="1" applyAlignment="1">
      <alignment horizontal="left"/>
      <protection/>
    </xf>
    <xf numFmtId="166" fontId="18" fillId="0" borderId="21" xfId="65" applyNumberFormat="1" applyFont="1" applyBorder="1" applyAlignment="1">
      <alignment horizontal="left"/>
      <protection/>
    </xf>
    <xf numFmtId="166" fontId="18" fillId="0" borderId="56" xfId="65" applyNumberFormat="1" applyFont="1" applyBorder="1" applyAlignment="1">
      <alignment horizontal="left"/>
      <protection/>
    </xf>
    <xf numFmtId="0" fontId="18" fillId="0" borderId="29" xfId="65" applyFont="1" applyBorder="1" applyAlignment="1" applyProtection="1">
      <alignment horizontal="left"/>
      <protection locked="0"/>
    </xf>
    <xf numFmtId="0" fontId="18" fillId="0" borderId="21" xfId="65" applyFont="1" applyBorder="1" applyAlignment="1" applyProtection="1">
      <alignment horizontal="left"/>
      <protection locked="0"/>
    </xf>
    <xf numFmtId="0" fontId="18" fillId="0" borderId="56" xfId="65" applyFont="1" applyBorder="1" applyAlignment="1" applyProtection="1">
      <alignment horizontal="left"/>
      <protection locked="0"/>
    </xf>
    <xf numFmtId="166" fontId="44" fillId="20" borderId="58" xfId="63" applyNumberFormat="1" applyFont="1" applyFill="1" applyBorder="1" applyAlignment="1">
      <alignment horizontal="center" vertical="center"/>
      <protection/>
    </xf>
    <xf numFmtId="0" fontId="44" fillId="20" borderId="59" xfId="63" applyFont="1" applyFill="1" applyBorder="1" applyAlignment="1">
      <alignment horizontal="center" vertical="center"/>
      <protection/>
    </xf>
    <xf numFmtId="0" fontId="44" fillId="20" borderId="60" xfId="63" applyFont="1" applyFill="1" applyBorder="1" applyAlignment="1">
      <alignment horizontal="center" vertical="center"/>
      <protection/>
    </xf>
    <xf numFmtId="0" fontId="44" fillId="0" borderId="19" xfId="63" applyFont="1" applyFill="1" applyBorder="1" applyAlignment="1">
      <alignment horizontal="center" vertical="center"/>
      <protection/>
    </xf>
    <xf numFmtId="0" fontId="44" fillId="0" borderId="25" xfId="63" applyFont="1" applyFill="1" applyBorder="1" applyAlignment="1">
      <alignment horizontal="center" vertical="center"/>
      <protection/>
    </xf>
    <xf numFmtId="0" fontId="44" fillId="20" borderId="19" xfId="63" applyFont="1" applyFill="1" applyBorder="1" applyAlignment="1">
      <alignment horizontal="center" vertical="center"/>
      <protection/>
    </xf>
    <xf numFmtId="166" fontId="44" fillId="20" borderId="32" xfId="63" applyNumberFormat="1" applyFont="1" applyFill="1" applyBorder="1" applyAlignment="1">
      <alignment horizontal="center" vertical="center"/>
      <protection/>
    </xf>
    <xf numFmtId="0" fontId="44" fillId="20" borderId="45" xfId="63" applyFont="1" applyFill="1" applyBorder="1" applyAlignment="1">
      <alignment horizontal="center" vertical="center"/>
      <protection/>
    </xf>
    <xf numFmtId="0" fontId="44" fillId="20" borderId="13" xfId="63" applyFont="1" applyFill="1" applyBorder="1" applyAlignment="1">
      <alignment horizontal="center" vertical="center"/>
      <protection/>
    </xf>
    <xf numFmtId="0" fontId="44" fillId="0" borderId="45" xfId="63" applyFont="1" applyFill="1" applyBorder="1" applyAlignment="1">
      <alignment horizontal="center" vertical="center"/>
      <protection/>
    </xf>
    <xf numFmtId="0" fontId="44" fillId="0" borderId="13" xfId="63" applyFont="1" applyFill="1" applyBorder="1" applyAlignment="1">
      <alignment horizontal="center" vertical="center"/>
      <protection/>
    </xf>
    <xf numFmtId="166" fontId="44" fillId="20" borderId="59" xfId="63" applyNumberFormat="1" applyFont="1" applyFill="1" applyBorder="1" applyAlignment="1">
      <alignment horizontal="center" vertical="center"/>
      <protection/>
    </xf>
    <xf numFmtId="166" fontId="44" fillId="20" borderId="60" xfId="63" applyNumberFormat="1" applyFont="1" applyFill="1" applyBorder="1" applyAlignment="1">
      <alignment horizontal="center" vertical="center"/>
      <protection/>
    </xf>
    <xf numFmtId="166" fontId="44" fillId="0" borderId="58" xfId="63" applyNumberFormat="1" applyFont="1" applyBorder="1" applyAlignment="1">
      <alignment horizontal="center" vertical="center"/>
      <protection/>
    </xf>
    <xf numFmtId="166" fontId="44" fillId="0" borderId="59" xfId="63" applyNumberFormat="1" applyFont="1" applyBorder="1" applyAlignment="1">
      <alignment horizontal="center" vertical="center"/>
      <protection/>
    </xf>
    <xf numFmtId="166" fontId="44" fillId="0" borderId="60" xfId="63" applyNumberFormat="1" applyFont="1" applyBorder="1" applyAlignment="1">
      <alignment horizontal="center" vertical="center"/>
      <protection/>
    </xf>
    <xf numFmtId="166" fontId="44" fillId="0" borderId="19" xfId="63" applyNumberFormat="1" applyFont="1" applyBorder="1" applyAlignment="1">
      <alignment horizontal="center" vertical="center"/>
      <protection/>
    </xf>
    <xf numFmtId="0" fontId="44" fillId="0" borderId="36" xfId="63" applyFont="1" applyBorder="1" applyAlignment="1">
      <alignment horizontal="center" vertical="center"/>
      <protection/>
    </xf>
    <xf numFmtId="0" fontId="44" fillId="0" borderId="64" xfId="63" applyFont="1" applyBorder="1" applyAlignment="1">
      <alignment horizontal="center" vertical="center"/>
      <protection/>
    </xf>
    <xf numFmtId="0" fontId="44" fillId="0" borderId="65" xfId="63" applyFont="1" applyBorder="1" applyAlignment="1">
      <alignment horizontal="center" vertical="center"/>
      <protection/>
    </xf>
    <xf numFmtId="0" fontId="44" fillId="0" borderId="59" xfId="63" applyFont="1" applyFill="1" applyBorder="1" applyAlignment="1">
      <alignment horizontal="left" vertical="center" wrapText="1"/>
      <protection/>
    </xf>
    <xf numFmtId="0" fontId="44" fillId="0" borderId="60" xfId="63" applyFont="1" applyFill="1" applyBorder="1" applyAlignment="1">
      <alignment horizontal="left" vertical="center" wrapText="1"/>
      <protection/>
    </xf>
    <xf numFmtId="0" fontId="44" fillId="20" borderId="58" xfId="63" applyFont="1" applyFill="1" applyBorder="1" applyAlignment="1">
      <alignment horizontal="left" vertical="center" wrapText="1"/>
      <protection/>
    </xf>
    <xf numFmtId="0" fontId="44" fillId="20" borderId="59" xfId="63" applyFont="1" applyFill="1" applyBorder="1" applyAlignment="1">
      <alignment horizontal="left" vertical="center" wrapText="1"/>
      <protection/>
    </xf>
    <xf numFmtId="0" fontId="44" fillId="20" borderId="60" xfId="63" applyFont="1" applyFill="1" applyBorder="1" applyAlignment="1">
      <alignment horizontal="left" vertical="center" wrapText="1"/>
      <protection/>
    </xf>
    <xf numFmtId="166" fontId="18" fillId="20" borderId="23" xfId="63" applyNumberFormat="1" applyFont="1" applyFill="1" applyBorder="1" applyAlignment="1">
      <alignment horizontal="center" vertical="center"/>
      <protection/>
    </xf>
    <xf numFmtId="0" fontId="44" fillId="21" borderId="38" xfId="63" applyFont="1" applyFill="1" applyBorder="1" applyAlignment="1">
      <alignment horizontal="center" vertical="center"/>
      <protection/>
    </xf>
    <xf numFmtId="0" fontId="44" fillId="21" borderId="66" xfId="63" applyFont="1" applyFill="1" applyBorder="1" applyAlignment="1">
      <alignment horizontal="center" vertical="center"/>
      <protection/>
    </xf>
    <xf numFmtId="0" fontId="44" fillId="20" borderId="19" xfId="63" applyFont="1" applyFill="1" applyBorder="1" applyAlignment="1">
      <alignment vertical="center"/>
      <protection/>
    </xf>
    <xf numFmtId="0" fontId="44" fillId="0" borderId="25" xfId="63" applyFont="1" applyFill="1" applyBorder="1" applyAlignment="1">
      <alignment vertical="center"/>
      <protection/>
    </xf>
    <xf numFmtId="0" fontId="44" fillId="20" borderId="23" xfId="63" applyFont="1" applyFill="1" applyBorder="1" applyAlignment="1">
      <alignment vertical="center"/>
      <protection/>
    </xf>
    <xf numFmtId="0" fontId="44" fillId="0" borderId="19" xfId="63" applyFont="1" applyFill="1" applyBorder="1" applyAlignment="1">
      <alignment vertical="center"/>
      <protection/>
    </xf>
    <xf numFmtId="166" fontId="44" fillId="0" borderId="23" xfId="63" applyNumberFormat="1" applyFont="1" applyFill="1" applyBorder="1" applyAlignment="1">
      <alignment horizontal="center" vertical="center"/>
      <protection/>
    </xf>
    <xf numFmtId="0" fontId="44" fillId="20" borderId="23" xfId="63" applyFont="1" applyFill="1" applyBorder="1" applyAlignment="1">
      <alignment horizontal="left" vertical="center" wrapText="1"/>
      <protection/>
    </xf>
    <xf numFmtId="166" fontId="44" fillId="20" borderId="25" xfId="63" applyNumberFormat="1" applyFont="1" applyFill="1" applyBorder="1" applyAlignment="1">
      <alignment horizontal="center" vertical="center"/>
      <protection/>
    </xf>
    <xf numFmtId="9" fontId="44" fillId="21" borderId="62" xfId="63" applyNumberFormat="1" applyFont="1" applyFill="1" applyBorder="1" applyAlignment="1">
      <alignment horizontal="center" vertical="center"/>
      <protection/>
    </xf>
    <xf numFmtId="0" fontId="44" fillId="21" borderId="63" xfId="63" applyNumberFormat="1" applyFont="1" applyFill="1" applyBorder="1" applyAlignment="1">
      <alignment horizontal="center" vertical="center"/>
      <protection/>
    </xf>
    <xf numFmtId="166" fontId="18" fillId="20" borderId="30" xfId="63" applyNumberFormat="1" applyFont="1" applyFill="1" applyBorder="1" applyAlignment="1">
      <alignment horizontal="center" vertical="center"/>
      <protection/>
    </xf>
    <xf numFmtId="166" fontId="18" fillId="20" borderId="42" xfId="63" applyNumberFormat="1" applyFont="1" applyFill="1" applyBorder="1" applyAlignment="1">
      <alignment horizontal="center" vertical="center"/>
      <protection/>
    </xf>
    <xf numFmtId="166" fontId="18" fillId="20" borderId="57" xfId="63" applyNumberFormat="1" applyFont="1" applyFill="1" applyBorder="1" applyAlignment="1">
      <alignment horizontal="center" vertical="center"/>
      <protection/>
    </xf>
    <xf numFmtId="166" fontId="18" fillId="20" borderId="14" xfId="63" applyNumberFormat="1" applyFont="1" applyFill="1" applyBorder="1" applyAlignment="1">
      <alignment horizontal="center" vertical="center"/>
      <protection/>
    </xf>
    <xf numFmtId="166" fontId="18" fillId="0" borderId="67" xfId="63" applyNumberFormat="1" applyFont="1" applyBorder="1" applyAlignment="1">
      <alignment horizontal="center" vertical="center"/>
      <protection/>
    </xf>
    <xf numFmtId="166" fontId="18" fillId="0" borderId="68" xfId="63" applyNumberFormat="1" applyFont="1" applyBorder="1" applyAlignment="1">
      <alignment horizontal="center" vertical="center"/>
      <protection/>
    </xf>
    <xf numFmtId="166" fontId="18" fillId="0" borderId="69" xfId="63" applyNumberFormat="1" applyFont="1" applyBorder="1" applyAlignment="1">
      <alignment horizontal="center" vertical="center"/>
      <protection/>
    </xf>
    <xf numFmtId="166" fontId="18" fillId="0" borderId="70" xfId="63" applyNumberFormat="1" applyFont="1" applyBorder="1" applyAlignment="1">
      <alignment horizontal="center" vertical="center"/>
      <protection/>
    </xf>
    <xf numFmtId="166" fontId="18" fillId="0" borderId="19" xfId="63" applyNumberFormat="1" applyFont="1" applyBorder="1" applyAlignment="1">
      <alignment horizontal="center" vertical="center"/>
      <protection/>
    </xf>
    <xf numFmtId="166" fontId="18" fillId="20" borderId="67" xfId="63" applyNumberFormat="1" applyFont="1" applyFill="1" applyBorder="1" applyAlignment="1">
      <alignment horizontal="center" vertical="center"/>
      <protection/>
    </xf>
    <xf numFmtId="166" fontId="18" fillId="20" borderId="68" xfId="63" applyNumberFormat="1" applyFont="1" applyFill="1" applyBorder="1" applyAlignment="1">
      <alignment horizontal="center" vertical="center"/>
      <protection/>
    </xf>
    <xf numFmtId="166" fontId="18" fillId="20" borderId="61" xfId="63" applyNumberFormat="1" applyFont="1" applyFill="1" applyBorder="1" applyAlignment="1">
      <alignment horizontal="center" vertical="center"/>
      <protection/>
    </xf>
    <xf numFmtId="166" fontId="18" fillId="20" borderId="20" xfId="63" applyNumberFormat="1" applyFont="1" applyFill="1" applyBorder="1" applyAlignment="1">
      <alignment horizontal="center" vertical="center"/>
      <protection/>
    </xf>
    <xf numFmtId="166" fontId="18" fillId="20" borderId="69" xfId="63" applyNumberFormat="1" applyFont="1" applyFill="1" applyBorder="1" applyAlignment="1">
      <alignment horizontal="center" vertical="center"/>
      <protection/>
    </xf>
    <xf numFmtId="166" fontId="18" fillId="20" borderId="70" xfId="63" applyNumberFormat="1" applyFont="1" applyFill="1" applyBorder="1" applyAlignment="1">
      <alignment horizontal="center" vertical="center"/>
      <protection/>
    </xf>
    <xf numFmtId="166" fontId="44" fillId="20" borderId="67" xfId="63" applyNumberFormat="1" applyFont="1" applyFill="1" applyBorder="1" applyAlignment="1">
      <alignment horizontal="center" vertical="center"/>
      <protection/>
    </xf>
    <xf numFmtId="166" fontId="44" fillId="20" borderId="68" xfId="63" applyNumberFormat="1" applyFont="1" applyFill="1" applyBorder="1" applyAlignment="1">
      <alignment horizontal="center" vertical="center"/>
      <protection/>
    </xf>
    <xf numFmtId="166" fontId="44" fillId="20" borderId="69" xfId="63" applyNumberFormat="1" applyFont="1" applyFill="1" applyBorder="1" applyAlignment="1">
      <alignment horizontal="center" vertical="center"/>
      <protection/>
    </xf>
    <xf numFmtId="166" fontId="44" fillId="20" borderId="70" xfId="63" applyNumberFormat="1" applyFont="1" applyFill="1" applyBorder="1" applyAlignment="1">
      <alignment horizontal="center" vertical="center"/>
      <protection/>
    </xf>
    <xf numFmtId="166" fontId="18" fillId="0" borderId="67" xfId="63" applyNumberFormat="1" applyFont="1" applyBorder="1" applyAlignment="1">
      <alignment horizontal="center" vertical="center"/>
      <protection/>
    </xf>
    <xf numFmtId="166" fontId="18" fillId="0" borderId="68" xfId="63" applyNumberFormat="1" applyFont="1" applyBorder="1" applyAlignment="1">
      <alignment horizontal="center" vertical="center"/>
      <protection/>
    </xf>
    <xf numFmtId="166" fontId="18" fillId="0" borderId="69" xfId="63" applyNumberFormat="1" applyFont="1" applyBorder="1" applyAlignment="1">
      <alignment horizontal="center" vertical="center"/>
      <protection/>
    </xf>
    <xf numFmtId="166" fontId="18" fillId="0" borderId="70" xfId="63" applyNumberFormat="1" applyFont="1" applyBorder="1" applyAlignment="1">
      <alignment horizontal="center" vertical="center"/>
      <protection/>
    </xf>
    <xf numFmtId="166" fontId="18" fillId="20" borderId="71" xfId="63" applyNumberFormat="1" applyFont="1" applyFill="1" applyBorder="1" applyAlignment="1">
      <alignment horizontal="center" vertical="center"/>
      <protection/>
    </xf>
    <xf numFmtId="166" fontId="18" fillId="20" borderId="72" xfId="63" applyNumberFormat="1" applyFont="1" applyFill="1" applyBorder="1" applyAlignment="1">
      <alignment horizontal="center" vertical="center"/>
      <protection/>
    </xf>
    <xf numFmtId="166" fontId="44" fillId="0" borderId="73" xfId="63" applyNumberFormat="1" applyFont="1" applyBorder="1" applyAlignment="1">
      <alignment horizontal="center" vertical="center"/>
      <protection/>
    </xf>
    <xf numFmtId="166" fontId="44" fillId="0" borderId="74" xfId="63" applyNumberFormat="1" applyFont="1" applyBorder="1" applyAlignment="1">
      <alignment horizontal="center" vertical="center"/>
      <protection/>
    </xf>
    <xf numFmtId="166" fontId="44" fillId="0" borderId="69" xfId="63" applyNumberFormat="1" applyFont="1" applyBorder="1" applyAlignment="1">
      <alignment horizontal="center" vertical="center"/>
      <protection/>
    </xf>
    <xf numFmtId="166" fontId="44" fillId="0" borderId="70" xfId="63" applyNumberFormat="1" applyFont="1" applyBorder="1" applyAlignment="1">
      <alignment horizontal="center" vertical="center"/>
      <protection/>
    </xf>
    <xf numFmtId="166" fontId="44" fillId="20" borderId="73" xfId="63" applyNumberFormat="1" applyFont="1" applyFill="1" applyBorder="1" applyAlignment="1">
      <alignment horizontal="center" vertical="center"/>
      <protection/>
    </xf>
    <xf numFmtId="166" fontId="44" fillId="20" borderId="74" xfId="63" applyNumberFormat="1" applyFont="1" applyFill="1" applyBorder="1" applyAlignment="1">
      <alignment horizontal="center" vertical="center"/>
      <protection/>
    </xf>
    <xf numFmtId="166" fontId="44" fillId="0" borderId="67" xfId="63" applyNumberFormat="1" applyFont="1" applyBorder="1" applyAlignment="1">
      <alignment horizontal="center" vertical="center"/>
      <protection/>
    </xf>
    <xf numFmtId="166" fontId="44" fillId="0" borderId="68" xfId="63" applyNumberFormat="1" applyFont="1" applyBorder="1" applyAlignment="1">
      <alignment horizontal="center" vertical="center"/>
      <protection/>
    </xf>
    <xf numFmtId="166" fontId="44" fillId="0" borderId="30" xfId="63" applyNumberFormat="1" applyFont="1" applyBorder="1" applyAlignment="1">
      <alignment horizontal="center" vertical="center"/>
      <protection/>
    </xf>
    <xf numFmtId="166" fontId="44" fillId="0" borderId="42" xfId="63" applyNumberFormat="1" applyFont="1" applyBorder="1" applyAlignment="1">
      <alignment horizontal="center" vertical="center"/>
      <protection/>
    </xf>
    <xf numFmtId="0" fontId="24" fillId="0" borderId="57" xfId="63" applyBorder="1" applyAlignment="1">
      <alignment horizontal="center" vertical="center"/>
      <protection/>
    </xf>
    <xf numFmtId="0" fontId="24" fillId="0" borderId="14" xfId="63" applyBorder="1" applyAlignment="1">
      <alignment horizontal="center" vertical="center"/>
      <protection/>
    </xf>
    <xf numFmtId="0" fontId="44" fillId="0" borderId="73" xfId="63" applyFont="1" applyBorder="1" applyAlignment="1">
      <alignment horizontal="left" vertical="center"/>
      <protection/>
    </xf>
    <xf numFmtId="0" fontId="44" fillId="0" borderId="74" xfId="63" applyFont="1" applyBorder="1" applyAlignment="1">
      <alignment horizontal="left" vertical="center"/>
      <protection/>
    </xf>
    <xf numFmtId="0" fontId="44" fillId="0" borderId="61" xfId="63" applyFont="1" applyBorder="1" applyAlignment="1">
      <alignment horizontal="left" vertical="center"/>
      <protection/>
    </xf>
    <xf numFmtId="0" fontId="44" fillId="0" borderId="20" xfId="63" applyFont="1" applyBorder="1" applyAlignment="1">
      <alignment horizontal="left" vertical="center"/>
      <protection/>
    </xf>
    <xf numFmtId="0" fontId="44" fillId="0" borderId="69" xfId="63" applyFont="1" applyBorder="1" applyAlignment="1">
      <alignment horizontal="left" vertical="center"/>
      <protection/>
    </xf>
    <xf numFmtId="0" fontId="44" fillId="0" borderId="70" xfId="63" applyFont="1" applyBorder="1" applyAlignment="1">
      <alignment horizontal="left" vertical="center"/>
      <protection/>
    </xf>
    <xf numFmtId="0" fontId="44" fillId="0" borderId="67" xfId="63" applyFont="1" applyBorder="1" applyAlignment="1">
      <alignment horizontal="left" vertical="center"/>
      <protection/>
    </xf>
    <xf numFmtId="0" fontId="44" fillId="0" borderId="68" xfId="63" applyFont="1" applyBorder="1" applyAlignment="1">
      <alignment horizontal="left" vertical="center"/>
      <protection/>
    </xf>
    <xf numFmtId="0" fontId="44" fillId="0" borderId="71" xfId="63" applyFont="1" applyBorder="1" applyAlignment="1">
      <alignment horizontal="left" vertical="center"/>
      <protection/>
    </xf>
    <xf numFmtId="0" fontId="44" fillId="0" borderId="72" xfId="63" applyFont="1" applyBorder="1" applyAlignment="1">
      <alignment horizontal="left" vertical="center"/>
      <protection/>
    </xf>
    <xf numFmtId="0" fontId="44" fillId="0" borderId="19" xfId="63" applyFont="1" applyBorder="1" applyAlignment="1">
      <alignment horizontal="left" vertical="center"/>
      <protection/>
    </xf>
    <xf numFmtId="166" fontId="44" fillId="20" borderId="61" xfId="63" applyNumberFormat="1" applyFont="1" applyFill="1" applyBorder="1" applyAlignment="1">
      <alignment horizontal="center" vertical="center"/>
      <protection/>
    </xf>
    <xf numFmtId="166" fontId="44" fillId="20" borderId="20" xfId="63" applyNumberFormat="1" applyFont="1" applyFill="1" applyBorder="1" applyAlignment="1">
      <alignment horizontal="center" vertical="center"/>
      <protection/>
    </xf>
    <xf numFmtId="0" fontId="44" fillId="20" borderId="67" xfId="63" applyFont="1" applyFill="1" applyBorder="1" applyAlignment="1">
      <alignment horizontal="left" vertical="center"/>
      <protection/>
    </xf>
    <xf numFmtId="0" fontId="44" fillId="20" borderId="68" xfId="63" applyFont="1" applyFill="1" applyBorder="1" applyAlignment="1">
      <alignment horizontal="left" vertical="center"/>
      <protection/>
    </xf>
    <xf numFmtId="0" fontId="44" fillId="20" borderId="69" xfId="63" applyFont="1" applyFill="1" applyBorder="1" applyAlignment="1">
      <alignment horizontal="left" vertical="center"/>
      <protection/>
    </xf>
    <xf numFmtId="0" fontId="44" fillId="20" borderId="70" xfId="63" applyFont="1" applyFill="1" applyBorder="1" applyAlignment="1">
      <alignment horizontal="left" vertical="center"/>
      <protection/>
    </xf>
    <xf numFmtId="0" fontId="44" fillId="0" borderId="32" xfId="63" applyFont="1" applyFill="1" applyBorder="1" applyAlignment="1">
      <alignment horizontal="left" vertical="center" wrapText="1"/>
      <protection/>
    </xf>
    <xf numFmtId="0" fontId="44" fillId="0" borderId="19" xfId="63" applyFont="1" applyBorder="1" applyAlignment="1">
      <alignment vertical="center"/>
      <protection/>
    </xf>
    <xf numFmtId="0" fontId="44" fillId="0" borderId="25" xfId="63" applyFont="1" applyBorder="1" applyAlignment="1">
      <alignment vertical="center"/>
      <protection/>
    </xf>
    <xf numFmtId="0" fontId="44" fillId="20" borderId="73" xfId="63" applyFont="1" applyFill="1" applyBorder="1" applyAlignment="1">
      <alignment horizontal="left" vertical="center"/>
      <protection/>
    </xf>
    <xf numFmtId="0" fontId="44" fillId="20" borderId="74" xfId="63" applyFont="1" applyFill="1" applyBorder="1" applyAlignment="1">
      <alignment horizontal="left" vertical="center"/>
      <protection/>
    </xf>
    <xf numFmtId="166" fontId="44" fillId="21" borderId="62" xfId="63" applyNumberFormat="1" applyFont="1" applyFill="1" applyBorder="1" applyAlignment="1">
      <alignment horizontal="center" vertical="center"/>
      <protection/>
    </xf>
    <xf numFmtId="166" fontId="44" fillId="21" borderId="63" xfId="63" applyNumberFormat="1" applyFont="1" applyFill="1" applyBorder="1" applyAlignment="1">
      <alignment horizontal="center" vertical="center"/>
      <protection/>
    </xf>
    <xf numFmtId="166" fontId="44" fillId="0" borderId="23" xfId="63" applyNumberFormat="1" applyFont="1" applyBorder="1" applyAlignment="1">
      <alignment horizontal="center" vertical="center"/>
      <protection/>
    </xf>
    <xf numFmtId="166" fontId="18" fillId="0" borderId="25" xfId="63" applyNumberFormat="1" applyFont="1" applyBorder="1" applyAlignment="1">
      <alignment horizontal="center" vertical="center"/>
      <protection/>
    </xf>
    <xf numFmtId="0" fontId="44" fillId="20" borderId="75" xfId="63" applyFont="1" applyFill="1" applyBorder="1" applyAlignment="1">
      <alignment horizontal="left" vertical="center"/>
      <protection/>
    </xf>
    <xf numFmtId="0" fontId="44" fillId="20" borderId="44" xfId="63" applyFont="1" applyFill="1" applyBorder="1" applyAlignment="1">
      <alignment horizontal="left" vertical="center"/>
      <protection/>
    </xf>
    <xf numFmtId="0" fontId="44" fillId="0" borderId="76" xfId="63" applyFont="1" applyBorder="1" applyAlignment="1">
      <alignment horizontal="left" vertical="center"/>
      <protection/>
    </xf>
    <xf numFmtId="0" fontId="44" fillId="0" borderId="49" xfId="63" applyFont="1" applyBorder="1" applyAlignment="1">
      <alignment horizontal="left" vertical="center"/>
      <protection/>
    </xf>
    <xf numFmtId="0" fontId="44" fillId="20" borderId="25" xfId="63" applyFont="1" applyFill="1" applyBorder="1" applyAlignment="1">
      <alignment vertical="center"/>
      <protection/>
    </xf>
    <xf numFmtId="0" fontId="44" fillId="21" borderId="39" xfId="63" applyFont="1" applyFill="1" applyBorder="1" applyAlignment="1">
      <alignment horizontal="center" vertical="center"/>
      <protection/>
    </xf>
    <xf numFmtId="0" fontId="44" fillId="0" borderId="23" xfId="63" applyFont="1" applyBorder="1" applyAlignment="1">
      <alignment vertical="center"/>
      <protection/>
    </xf>
    <xf numFmtId="0" fontId="44" fillId="20" borderId="61" xfId="63" applyFont="1" applyFill="1" applyBorder="1" applyAlignment="1">
      <alignment horizontal="left" vertical="center"/>
      <protection/>
    </xf>
    <xf numFmtId="0" fontId="44" fillId="20" borderId="20" xfId="63" applyFont="1" applyFill="1" applyBorder="1" applyAlignment="1">
      <alignment horizontal="left" vertical="center"/>
      <protection/>
    </xf>
    <xf numFmtId="0" fontId="44" fillId="20" borderId="71" xfId="63" applyFont="1" applyFill="1" applyBorder="1" applyAlignment="1">
      <alignment horizontal="left" vertical="center"/>
      <protection/>
    </xf>
    <xf numFmtId="0" fontId="44" fillId="20" borderId="72" xfId="63" applyFont="1" applyFill="1" applyBorder="1" applyAlignment="1">
      <alignment horizontal="left" vertical="center"/>
      <protection/>
    </xf>
    <xf numFmtId="0" fontId="44" fillId="0" borderId="19" xfId="63" applyFont="1" applyBorder="1" applyAlignment="1">
      <alignment horizontal="center" vertical="center"/>
      <protection/>
    </xf>
    <xf numFmtId="0" fontId="23" fillId="20" borderId="19" xfId="63" applyFont="1" applyFill="1" applyBorder="1" applyAlignment="1">
      <alignment horizontal="center" vertical="center"/>
      <protection/>
    </xf>
    <xf numFmtId="166" fontId="18" fillId="20" borderId="34" xfId="63" applyNumberFormat="1" applyFont="1" applyFill="1" applyBorder="1" applyAlignment="1">
      <alignment horizontal="center" vertical="center"/>
      <protection/>
    </xf>
    <xf numFmtId="166" fontId="18" fillId="20" borderId="46" xfId="63" applyNumberFormat="1" applyFont="1" applyFill="1" applyBorder="1" applyAlignment="1">
      <alignment horizontal="center" vertical="center"/>
      <protection/>
    </xf>
    <xf numFmtId="0" fontId="44" fillId="0" borderId="31" xfId="63" applyFont="1" applyFill="1" applyBorder="1" applyAlignment="1">
      <alignment horizontal="center" vertical="center"/>
      <protection/>
    </xf>
    <xf numFmtId="0" fontId="24" fillId="0" borderId="77" xfId="63" applyBorder="1">
      <alignment/>
      <protection/>
    </xf>
    <xf numFmtId="0" fontId="24" fillId="0" borderId="78" xfId="63" applyBorder="1">
      <alignment/>
      <protection/>
    </xf>
    <xf numFmtId="0" fontId="44" fillId="20" borderId="30" xfId="63" applyFont="1" applyFill="1" applyBorder="1" applyAlignment="1">
      <alignment horizontal="left" vertical="center" wrapText="1"/>
      <protection/>
    </xf>
    <xf numFmtId="0" fontId="44" fillId="20" borderId="42" xfId="63" applyFont="1" applyFill="1" applyBorder="1" applyAlignment="1">
      <alignment horizontal="left" vertical="center" wrapText="1"/>
      <protection/>
    </xf>
    <xf numFmtId="0" fontId="44" fillId="20" borderId="35" xfId="63" applyFont="1" applyFill="1" applyBorder="1" applyAlignment="1">
      <alignment horizontal="left" vertical="center" wrapText="1"/>
      <protection/>
    </xf>
    <xf numFmtId="0" fontId="44" fillId="20" borderId="79" xfId="63" applyFont="1" applyFill="1" applyBorder="1" applyAlignment="1">
      <alignment horizontal="left" vertical="center" wrapText="1"/>
      <protection/>
    </xf>
    <xf numFmtId="0" fontId="44" fillId="0" borderId="23" xfId="63" applyFont="1" applyBorder="1" applyAlignment="1">
      <alignment horizontal="left" vertical="center"/>
      <protection/>
    </xf>
    <xf numFmtId="0" fontId="44" fillId="0" borderId="23" xfId="63" applyFont="1" applyBorder="1" applyAlignment="1">
      <alignment horizontal="center" vertical="center"/>
      <protection/>
    </xf>
    <xf numFmtId="166" fontId="44" fillId="21" borderId="38" xfId="63" applyNumberFormat="1" applyFont="1" applyFill="1" applyBorder="1" applyAlignment="1">
      <alignment horizontal="center" vertical="center"/>
      <protection/>
    </xf>
    <xf numFmtId="166" fontId="44" fillId="21" borderId="66" xfId="63" applyNumberFormat="1" applyFont="1" applyFill="1" applyBorder="1" applyAlignment="1">
      <alignment horizontal="center" vertical="center"/>
      <protection/>
    </xf>
    <xf numFmtId="0" fontId="44" fillId="20" borderId="25" xfId="63" applyFont="1" applyFill="1" applyBorder="1" applyAlignment="1">
      <alignment horizontal="center" vertical="center"/>
      <protection/>
    </xf>
    <xf numFmtId="0" fontId="23" fillId="20" borderId="25" xfId="63" applyFont="1" applyFill="1" applyBorder="1" applyAlignment="1">
      <alignment horizontal="center" vertical="center"/>
      <protection/>
    </xf>
    <xf numFmtId="0" fontId="24" fillId="0" borderId="39" xfId="63" applyBorder="1" applyAlignment="1">
      <alignment horizontal="center" vertical="center"/>
      <protection/>
    </xf>
    <xf numFmtId="0" fontId="24" fillId="0" borderId="66" xfId="63" applyBorder="1" applyAlignment="1">
      <alignment horizontal="center" vertical="center"/>
      <protection/>
    </xf>
    <xf numFmtId="165" fontId="44" fillId="21" borderId="38" xfId="63" applyNumberFormat="1" applyFont="1" applyFill="1" applyBorder="1" applyAlignment="1">
      <alignment horizontal="center" vertical="center"/>
      <protection/>
    </xf>
    <xf numFmtId="165" fontId="44" fillId="21" borderId="39" xfId="63" applyNumberFormat="1" applyFont="1" applyFill="1" applyBorder="1" applyAlignment="1">
      <alignment horizontal="center" vertical="center"/>
      <protection/>
    </xf>
    <xf numFmtId="165" fontId="44" fillId="21" borderId="66" xfId="63" applyNumberFormat="1" applyFont="1" applyFill="1" applyBorder="1" applyAlignment="1">
      <alignment horizontal="center" vertical="center"/>
      <protection/>
    </xf>
    <xf numFmtId="0" fontId="44" fillId="20" borderId="23" xfId="63" applyFont="1" applyFill="1" applyBorder="1" applyAlignment="1">
      <alignment horizontal="center" vertical="center"/>
      <protection/>
    </xf>
    <xf numFmtId="0" fontId="23" fillId="0" borderId="25" xfId="63" applyFont="1" applyBorder="1" applyAlignment="1">
      <alignment horizontal="center" vertical="center"/>
      <protection/>
    </xf>
    <xf numFmtId="0" fontId="23" fillId="0" borderId="19" xfId="63" applyFont="1" applyBorder="1" applyAlignment="1">
      <alignment horizontal="center" vertical="center"/>
      <protection/>
    </xf>
    <xf numFmtId="166" fontId="18" fillId="20" borderId="35" xfId="63" applyNumberFormat="1" applyFont="1" applyFill="1" applyBorder="1" applyAlignment="1">
      <alignment horizontal="center" vertical="center"/>
      <protection/>
    </xf>
    <xf numFmtId="166" fontId="18" fillId="20" borderId="79" xfId="63" applyNumberFormat="1" applyFont="1" applyFill="1" applyBorder="1" applyAlignment="1">
      <alignment horizontal="center" vertical="center"/>
      <protection/>
    </xf>
    <xf numFmtId="0" fontId="44" fillId="20" borderId="25" xfId="63" applyFont="1" applyFill="1" applyBorder="1" applyAlignment="1">
      <alignment horizontal="left" vertical="center" wrapText="1"/>
      <protection/>
    </xf>
    <xf numFmtId="0" fontId="24" fillId="0" borderId="80" xfId="63" applyBorder="1" applyAlignment="1">
      <alignment horizontal="center" vertical="center"/>
      <protection/>
    </xf>
    <xf numFmtId="0" fontId="24" fillId="0" borderId="63" xfId="63" applyBorder="1" applyAlignment="1">
      <alignment horizontal="center" vertical="center"/>
      <protection/>
    </xf>
    <xf numFmtId="0" fontId="44" fillId="21" borderId="80" xfId="63" applyFont="1" applyFill="1" applyBorder="1" applyAlignment="1">
      <alignment horizontal="center" vertical="center"/>
      <protection/>
    </xf>
    <xf numFmtId="166" fontId="44" fillId="20" borderId="30" xfId="63" applyNumberFormat="1" applyFont="1" applyFill="1" applyBorder="1" applyAlignment="1">
      <alignment horizontal="center" vertical="center"/>
      <protection/>
    </xf>
    <xf numFmtId="166" fontId="44" fillId="20" borderId="42" xfId="63" applyNumberFormat="1" applyFont="1" applyFill="1" applyBorder="1" applyAlignment="1">
      <alignment horizontal="center" vertical="center"/>
      <protection/>
    </xf>
    <xf numFmtId="166" fontId="44" fillId="20" borderId="57" xfId="63" applyNumberFormat="1" applyFont="1" applyFill="1" applyBorder="1" applyAlignment="1">
      <alignment horizontal="center" vertical="center"/>
      <protection/>
    </xf>
    <xf numFmtId="166" fontId="44" fillId="20" borderId="14" xfId="63" applyNumberFormat="1" applyFont="1" applyFill="1" applyBorder="1" applyAlignment="1">
      <alignment horizontal="center" vertical="center"/>
      <protection/>
    </xf>
    <xf numFmtId="166" fontId="44" fillId="0" borderId="61" xfId="63" applyNumberFormat="1" applyFont="1" applyBorder="1" applyAlignment="1">
      <alignment horizontal="center" vertical="center"/>
      <protection/>
    </xf>
    <xf numFmtId="166" fontId="44" fillId="0" borderId="20" xfId="63" applyNumberFormat="1" applyFont="1" applyBorder="1" applyAlignment="1">
      <alignment horizontal="center" vertical="center"/>
      <protection/>
    </xf>
    <xf numFmtId="166" fontId="44" fillId="0" borderId="57" xfId="63" applyNumberFormat="1" applyFont="1" applyBorder="1" applyAlignment="1">
      <alignment horizontal="center" vertical="center"/>
      <protection/>
    </xf>
    <xf numFmtId="166" fontId="44" fillId="0" borderId="14" xfId="63" applyNumberFormat="1" applyFont="1" applyBorder="1" applyAlignment="1">
      <alignment horizontal="center" vertical="center"/>
      <protection/>
    </xf>
    <xf numFmtId="166" fontId="44" fillId="0" borderId="35" xfId="63" applyNumberFormat="1" applyFont="1" applyBorder="1" applyAlignment="1">
      <alignment horizontal="center" vertical="center"/>
      <protection/>
    </xf>
    <xf numFmtId="166" fontId="44" fillId="0" borderId="79" xfId="63" applyNumberFormat="1" applyFont="1" applyBorder="1" applyAlignment="1">
      <alignment horizontal="center" vertical="center"/>
      <protection/>
    </xf>
    <xf numFmtId="166" fontId="44" fillId="20" borderId="35" xfId="63" applyNumberFormat="1" applyFont="1" applyFill="1" applyBorder="1" applyAlignment="1">
      <alignment horizontal="center" vertical="center"/>
      <protection/>
    </xf>
    <xf numFmtId="166" fontId="44" fillId="20" borderId="79" xfId="63" applyNumberFormat="1" applyFont="1" applyFill="1" applyBorder="1" applyAlignment="1">
      <alignment horizontal="center" vertical="center"/>
      <protection/>
    </xf>
    <xf numFmtId="166" fontId="44" fillId="0" borderId="43" xfId="63" applyNumberFormat="1" applyFont="1" applyBorder="1" applyAlignment="1">
      <alignment horizontal="center" vertical="center"/>
      <protection/>
    </xf>
    <xf numFmtId="166" fontId="44" fillId="0" borderId="81" xfId="63" applyNumberFormat="1" applyFont="1" applyBorder="1" applyAlignment="1">
      <alignment horizontal="center" vertical="center"/>
      <protection/>
    </xf>
    <xf numFmtId="0" fontId="44" fillId="0" borderId="24" xfId="63" applyFont="1" applyBorder="1" applyAlignment="1">
      <alignment horizontal="center" vertical="center"/>
      <protection/>
    </xf>
    <xf numFmtId="0" fontId="43" fillId="0" borderId="0" xfId="63" applyFont="1" applyAlignment="1">
      <alignment horizontal="center" vertical="top"/>
      <protection/>
    </xf>
    <xf numFmtId="0" fontId="24" fillId="0" borderId="19" xfId="63" applyBorder="1" applyAlignment="1">
      <alignment horizontal="center" vertical="center"/>
      <protection/>
    </xf>
    <xf numFmtId="0" fontId="24" fillId="20" borderId="19" xfId="63" applyFill="1" applyBorder="1" applyAlignment="1">
      <alignment horizontal="center" vertical="center"/>
      <protection/>
    </xf>
    <xf numFmtId="0" fontId="24" fillId="20" borderId="25" xfId="63" applyFill="1" applyBorder="1" applyAlignment="1">
      <alignment horizontal="center" vertical="center"/>
      <protection/>
    </xf>
    <xf numFmtId="0" fontId="18" fillId="20" borderId="19" xfId="63" applyFont="1" applyFill="1" applyBorder="1" applyAlignment="1">
      <alignment horizontal="center" vertical="center"/>
      <protection/>
    </xf>
    <xf numFmtId="0" fontId="24" fillId="0" borderId="25" xfId="63" applyBorder="1" applyAlignment="1">
      <alignment horizontal="center" vertical="center"/>
      <protection/>
    </xf>
    <xf numFmtId="0" fontId="44" fillId="21" borderId="38" xfId="63" applyFont="1" applyFill="1" applyBorder="1" applyAlignment="1">
      <alignment horizontal="center" vertical="center"/>
      <protection/>
    </xf>
    <xf numFmtId="0" fontId="44" fillId="21" borderId="66" xfId="63" applyFont="1" applyFill="1" applyBorder="1" applyAlignment="1">
      <alignment horizontal="center" vertical="center"/>
      <protection/>
    </xf>
    <xf numFmtId="0" fontId="44" fillId="20" borderId="29" xfId="63" applyFont="1" applyFill="1" applyBorder="1" applyAlignment="1">
      <alignment horizontal="left" vertical="center"/>
      <protection/>
    </xf>
    <xf numFmtId="0" fontId="44" fillId="20" borderId="21" xfId="63" applyFont="1" applyFill="1" applyBorder="1" applyAlignment="1">
      <alignment horizontal="left" vertical="center"/>
      <protection/>
    </xf>
    <xf numFmtId="0" fontId="44" fillId="20" borderId="55" xfId="63" applyFont="1" applyFill="1" applyBorder="1" applyAlignment="1">
      <alignment horizontal="left" vertical="center"/>
      <protection/>
    </xf>
    <xf numFmtId="0" fontId="44" fillId="0" borderId="29" xfId="63" applyFont="1" applyBorder="1" applyAlignment="1">
      <alignment horizontal="left" vertical="center"/>
      <protection/>
    </xf>
    <xf numFmtId="0" fontId="44" fillId="0" borderId="21" xfId="63" applyFont="1" applyBorder="1" applyAlignment="1">
      <alignment horizontal="left" vertical="center"/>
      <protection/>
    </xf>
    <xf numFmtId="0" fontId="44" fillId="0" borderId="55" xfId="63" applyFont="1" applyBorder="1" applyAlignment="1">
      <alignment horizontal="left" vertical="center"/>
      <protection/>
    </xf>
    <xf numFmtId="0" fontId="44" fillId="21" borderId="39" xfId="63" applyFont="1" applyFill="1" applyBorder="1" applyAlignment="1">
      <alignment horizontal="center" vertical="center"/>
      <protection/>
    </xf>
    <xf numFmtId="0" fontId="44" fillId="0" borderId="29" xfId="63" applyFont="1" applyFill="1" applyBorder="1" applyAlignment="1">
      <alignment horizontal="left" vertical="center"/>
      <protection/>
    </xf>
    <xf numFmtId="0" fontId="44" fillId="0" borderId="21" xfId="63" applyFont="1" applyFill="1" applyBorder="1" applyAlignment="1">
      <alignment horizontal="left" vertical="center"/>
      <protection/>
    </xf>
    <xf numFmtId="0" fontId="44" fillId="0" borderId="55" xfId="63" applyFont="1" applyFill="1" applyBorder="1" applyAlignment="1">
      <alignment horizontal="left" vertical="center"/>
      <protection/>
    </xf>
    <xf numFmtId="0" fontId="44" fillId="0" borderId="29" xfId="63" applyFont="1" applyBorder="1" applyAlignment="1">
      <alignment horizontal="left" vertical="center"/>
      <protection/>
    </xf>
    <xf numFmtId="0" fontId="44" fillId="0" borderId="21" xfId="63" applyFont="1" applyBorder="1" applyAlignment="1">
      <alignment horizontal="left" vertical="center"/>
      <protection/>
    </xf>
    <xf numFmtId="0" fontId="44" fillId="0" borderId="55" xfId="63" applyFont="1" applyBorder="1" applyAlignment="1">
      <alignment horizontal="left" vertical="center"/>
      <protection/>
    </xf>
    <xf numFmtId="0" fontId="44" fillId="0" borderId="37" xfId="63" applyFont="1" applyFill="1" applyBorder="1" applyAlignment="1">
      <alignment horizontal="left" vertical="center"/>
      <protection/>
    </xf>
    <xf numFmtId="0" fontId="44" fillId="0" borderId="82" xfId="63" applyFont="1" applyFill="1" applyBorder="1" applyAlignment="1">
      <alignment horizontal="left" vertical="center"/>
      <protection/>
    </xf>
    <xf numFmtId="0" fontId="44" fillId="0" borderId="44" xfId="63" applyFont="1" applyFill="1" applyBorder="1" applyAlignment="1">
      <alignment horizontal="left" vertical="center"/>
      <protection/>
    </xf>
    <xf numFmtId="0" fontId="44" fillId="0" borderId="28" xfId="63" applyFont="1" applyBorder="1" applyAlignment="1">
      <alignment horizontal="left" vertical="center"/>
      <protection/>
    </xf>
    <xf numFmtId="0" fontId="44" fillId="0" borderId="83" xfId="63" applyFont="1" applyBorder="1" applyAlignment="1">
      <alignment horizontal="left" vertical="center"/>
      <protection/>
    </xf>
    <xf numFmtId="0" fontId="44" fillId="20" borderId="29" xfId="63" applyFont="1" applyFill="1" applyBorder="1" applyAlignment="1">
      <alignment horizontal="center" vertical="center"/>
      <protection/>
    </xf>
    <xf numFmtId="0" fontId="44" fillId="20" borderId="55" xfId="63" applyFont="1" applyFill="1" applyBorder="1" applyAlignment="1">
      <alignment horizontal="center" vertical="center"/>
      <protection/>
    </xf>
    <xf numFmtId="0" fontId="44" fillId="0" borderId="29" xfId="63" applyFont="1" applyBorder="1" applyAlignment="1">
      <alignment horizontal="center" vertical="center"/>
      <protection/>
    </xf>
    <xf numFmtId="0" fontId="44" fillId="0" borderId="55" xfId="63" applyFont="1" applyBorder="1" applyAlignment="1">
      <alignment horizontal="center" vertical="center"/>
      <protection/>
    </xf>
    <xf numFmtId="0" fontId="44" fillId="20" borderId="37" xfId="63" applyFont="1" applyFill="1" applyBorder="1" applyAlignment="1">
      <alignment horizontal="left" vertical="center"/>
      <protection/>
    </xf>
    <xf numFmtId="0" fontId="44" fillId="20" borderId="82" xfId="63" applyFont="1" applyFill="1" applyBorder="1" applyAlignment="1">
      <alignment horizontal="left" vertical="center"/>
      <protection/>
    </xf>
    <xf numFmtId="0" fontId="44" fillId="0" borderId="37" xfId="63" applyFont="1" applyFill="1" applyBorder="1" applyAlignment="1">
      <alignment horizontal="center" vertical="center"/>
      <protection/>
    </xf>
    <xf numFmtId="0" fontId="44" fillId="0" borderId="44" xfId="63" applyFont="1" applyFill="1" applyBorder="1" applyAlignment="1">
      <alignment horizontal="center" vertical="center"/>
      <protection/>
    </xf>
    <xf numFmtId="0" fontId="44" fillId="0" borderId="29" xfId="63" applyFont="1" applyFill="1" applyBorder="1" applyAlignment="1">
      <alignment horizontal="center" vertical="center"/>
      <protection/>
    </xf>
    <xf numFmtId="0" fontId="44" fillId="0" borderId="55" xfId="63" applyFont="1" applyFill="1" applyBorder="1" applyAlignment="1">
      <alignment horizontal="center" vertical="center"/>
      <protection/>
    </xf>
    <xf numFmtId="0" fontId="44" fillId="0" borderId="28" xfId="63" applyFont="1" applyBorder="1" applyAlignment="1">
      <alignment horizontal="center" vertical="center"/>
      <protection/>
    </xf>
    <xf numFmtId="0" fontId="44" fillId="0" borderId="49" xfId="63" applyFont="1" applyBorder="1" applyAlignment="1">
      <alignment horizontal="center" vertical="center"/>
      <protection/>
    </xf>
    <xf numFmtId="0" fontId="44" fillId="20" borderId="37" xfId="63" applyFont="1" applyFill="1" applyBorder="1" applyAlignment="1">
      <alignment horizontal="center" vertical="center"/>
      <protection/>
    </xf>
    <xf numFmtId="0" fontId="44" fillId="20" borderId="44" xfId="63" applyFont="1" applyFill="1" applyBorder="1" applyAlignment="1">
      <alignment horizontal="center" vertical="center"/>
      <protection/>
    </xf>
    <xf numFmtId="166" fontId="18" fillId="20" borderId="84" xfId="63" applyNumberFormat="1" applyFont="1" applyFill="1" applyBorder="1" applyAlignment="1">
      <alignment horizontal="center" vertical="center"/>
      <protection/>
    </xf>
    <xf numFmtId="166" fontId="18" fillId="20" borderId="81" xfId="63" applyNumberFormat="1" applyFont="1" applyFill="1" applyBorder="1" applyAlignment="1">
      <alignment horizontal="center" vertical="center"/>
      <protection/>
    </xf>
    <xf numFmtId="166" fontId="18" fillId="20" borderId="40" xfId="63" applyNumberFormat="1" applyFont="1" applyFill="1" applyBorder="1" applyAlignment="1">
      <alignment horizontal="center" vertical="center"/>
      <protection/>
    </xf>
    <xf numFmtId="166" fontId="44" fillId="21" borderId="38" xfId="63" applyNumberFormat="1" applyFont="1" applyFill="1" applyBorder="1" applyAlignment="1">
      <alignment horizontal="center" vertical="center"/>
      <protection/>
    </xf>
    <xf numFmtId="166" fontId="44" fillId="21" borderId="66" xfId="63" applyNumberFormat="1" applyFont="1" applyFill="1" applyBorder="1" applyAlignment="1">
      <alignment horizontal="center" vertical="center"/>
      <protection/>
    </xf>
    <xf numFmtId="166" fontId="18" fillId="20" borderId="32" xfId="63" applyNumberFormat="1" applyFont="1" applyFill="1" applyBorder="1" applyAlignment="1">
      <alignment horizontal="center" vertical="center"/>
      <protection/>
    </xf>
    <xf numFmtId="0" fontId="44" fillId="0" borderId="23" xfId="63" applyFont="1" applyBorder="1" applyAlignment="1">
      <alignment horizontal="left" vertical="center" wrapText="1"/>
      <protection/>
    </xf>
    <xf numFmtId="0" fontId="44" fillId="0" borderId="19" xfId="63" applyFont="1" applyBorder="1" applyAlignment="1">
      <alignment horizontal="left" vertical="center" wrapText="1"/>
      <protection/>
    </xf>
    <xf numFmtId="0" fontId="44" fillId="0" borderId="30" xfId="63" applyFont="1" applyBorder="1" applyAlignment="1">
      <alignment horizontal="left" vertical="center" wrapText="1"/>
      <protection/>
    </xf>
    <xf numFmtId="0" fontId="44" fillId="0" borderId="42" xfId="63" applyFont="1" applyBorder="1" applyAlignment="1">
      <alignment horizontal="left" vertical="center" wrapText="1"/>
      <protection/>
    </xf>
    <xf numFmtId="0" fontId="44" fillId="0" borderId="57" xfId="63" applyFont="1" applyBorder="1" applyAlignment="1">
      <alignment horizontal="left" vertical="center" wrapText="1"/>
      <protection/>
    </xf>
    <xf numFmtId="0" fontId="44" fillId="0" borderId="14" xfId="63" applyFont="1" applyBorder="1" applyAlignment="1">
      <alignment horizontal="left" vertical="center" wrapText="1"/>
      <protection/>
    </xf>
    <xf numFmtId="0" fontId="44" fillId="21" borderId="62" xfId="63" applyFont="1" applyFill="1" applyBorder="1" applyAlignment="1">
      <alignment horizontal="center" vertical="center" wrapText="1"/>
      <protection/>
    </xf>
    <xf numFmtId="0" fontId="44" fillId="21" borderId="39" xfId="63" applyFont="1" applyFill="1" applyBorder="1" applyAlignment="1">
      <alignment horizontal="center" vertical="center" wrapText="1"/>
      <protection/>
    </xf>
    <xf numFmtId="0" fontId="44" fillId="21" borderId="63" xfId="63" applyFont="1" applyFill="1" applyBorder="1" applyAlignment="1">
      <alignment horizontal="center" vertical="center" wrapText="1"/>
      <protection/>
    </xf>
    <xf numFmtId="0" fontId="44" fillId="20" borderId="32" xfId="63" applyFont="1" applyFill="1" applyBorder="1" applyAlignment="1">
      <alignment horizontal="left" vertical="center" wrapText="1"/>
      <protection/>
    </xf>
    <xf numFmtId="0" fontId="44" fillId="20" borderId="46" xfId="63" applyFont="1" applyFill="1" applyBorder="1" applyAlignment="1">
      <alignment horizontal="left" vertical="center" wrapText="1"/>
      <protection/>
    </xf>
    <xf numFmtId="0" fontId="44" fillId="0" borderId="48" xfId="63" applyFont="1" applyBorder="1" applyAlignment="1">
      <alignment horizontal="center" vertical="center"/>
      <protection/>
    </xf>
    <xf numFmtId="0" fontId="44" fillId="0" borderId="50" xfId="63" applyFont="1" applyBorder="1" applyAlignment="1">
      <alignment horizontal="center" vertical="center"/>
      <protection/>
    </xf>
    <xf numFmtId="0" fontId="44" fillId="0" borderId="52" xfId="63" applyFont="1" applyBorder="1" applyAlignment="1">
      <alignment horizontal="center" vertical="center"/>
      <protection/>
    </xf>
    <xf numFmtId="0" fontId="44" fillId="20" borderId="85" xfId="63" applyFont="1" applyFill="1" applyBorder="1" applyAlignment="1">
      <alignment horizontal="left" vertical="center" wrapText="1"/>
      <protection/>
    </xf>
    <xf numFmtId="0" fontId="44" fillId="20" borderId="86" xfId="63" applyFont="1" applyFill="1" applyBorder="1" applyAlignment="1">
      <alignment horizontal="left" vertical="center" wrapText="1"/>
      <protection/>
    </xf>
    <xf numFmtId="0" fontId="44" fillId="20" borderId="20" xfId="63" applyFont="1" applyFill="1" applyBorder="1" applyAlignment="1">
      <alignment horizontal="left" vertical="center" wrapText="1"/>
      <protection/>
    </xf>
    <xf numFmtId="0" fontId="44" fillId="20" borderId="87" xfId="63" applyFont="1" applyFill="1" applyBorder="1" applyAlignment="1">
      <alignment horizontal="left" vertical="center" wrapText="1"/>
      <protection/>
    </xf>
    <xf numFmtId="0" fontId="44" fillId="20" borderId="14" xfId="63" applyFont="1" applyFill="1" applyBorder="1" applyAlignment="1">
      <alignment horizontal="left" vertical="center" wrapText="1"/>
      <protection/>
    </xf>
    <xf numFmtId="0" fontId="44" fillId="0" borderId="85" xfId="63" applyFont="1" applyFill="1" applyBorder="1" applyAlignment="1">
      <alignment horizontal="left" vertical="center" wrapText="1"/>
      <protection/>
    </xf>
    <xf numFmtId="0" fontId="44" fillId="0" borderId="42" xfId="63" applyFont="1" applyFill="1" applyBorder="1" applyAlignment="1">
      <alignment horizontal="left" vertical="center" wrapText="1"/>
      <protection/>
    </xf>
    <xf numFmtId="0" fontId="44" fillId="0" borderId="86" xfId="63" applyFont="1" applyFill="1" applyBorder="1" applyAlignment="1">
      <alignment horizontal="left" vertical="center" wrapText="1"/>
      <protection/>
    </xf>
    <xf numFmtId="0" fontId="44" fillId="0" borderId="20" xfId="63" applyFont="1" applyFill="1" applyBorder="1" applyAlignment="1">
      <alignment horizontal="left" vertical="center" wrapText="1"/>
      <protection/>
    </xf>
    <xf numFmtId="0" fontId="44" fillId="0" borderId="87" xfId="63" applyFont="1" applyFill="1" applyBorder="1" applyAlignment="1">
      <alignment horizontal="left" vertical="center" wrapText="1"/>
      <protection/>
    </xf>
    <xf numFmtId="0" fontId="44" fillId="0" borderId="14" xfId="63" applyFont="1" applyFill="1" applyBorder="1" applyAlignment="1">
      <alignment horizontal="left" vertical="center" wrapText="1"/>
      <protection/>
    </xf>
    <xf numFmtId="0" fontId="44" fillId="0" borderId="88" xfId="63" applyFont="1" applyFill="1" applyBorder="1" applyAlignment="1">
      <alignment horizontal="left" vertical="center" wrapText="1"/>
      <protection/>
    </xf>
    <xf numFmtId="0" fontId="44" fillId="0" borderId="79" xfId="63" applyFont="1" applyFill="1" applyBorder="1" applyAlignment="1">
      <alignment horizontal="left" vertical="center" wrapText="1"/>
      <protection/>
    </xf>
    <xf numFmtId="0" fontId="44" fillId="0" borderId="89" xfId="63" applyFont="1" applyBorder="1" applyAlignment="1">
      <alignment horizontal="left" vertical="center" wrapText="1"/>
      <protection/>
    </xf>
    <xf numFmtId="0" fontId="44" fillId="0" borderId="81" xfId="63" applyFont="1" applyBorder="1" applyAlignment="1">
      <alignment horizontal="left" vertical="center" wrapText="1"/>
      <protection/>
    </xf>
    <xf numFmtId="0" fontId="44" fillId="0" borderId="86" xfId="63" applyFont="1" applyBorder="1" applyAlignment="1">
      <alignment horizontal="left" vertical="center" wrapText="1"/>
      <protection/>
    </xf>
    <xf numFmtId="0" fontId="44" fillId="0" borderId="20" xfId="63" applyFont="1" applyBorder="1" applyAlignment="1">
      <alignment horizontal="left" vertical="center" wrapText="1"/>
      <protection/>
    </xf>
    <xf numFmtId="0" fontId="44" fillId="0" borderId="87" xfId="63" applyFont="1" applyBorder="1" applyAlignment="1">
      <alignment horizontal="left" vertical="center" wrapText="1"/>
      <protection/>
    </xf>
    <xf numFmtId="166" fontId="18" fillId="20" borderId="25" xfId="63" applyNumberFormat="1" applyFont="1" applyFill="1" applyBorder="1" applyAlignment="1">
      <alignment horizontal="center" vertical="center"/>
      <protection/>
    </xf>
    <xf numFmtId="166" fontId="18" fillId="0" borderId="19" xfId="63" applyNumberFormat="1" applyFont="1" applyBorder="1" applyAlignment="1">
      <alignment horizontal="center" vertical="center"/>
      <protection/>
    </xf>
    <xf numFmtId="0" fontId="44" fillId="20" borderId="37" xfId="63" applyFont="1" applyFill="1" applyBorder="1" applyAlignment="1">
      <alignment horizontal="left" vertical="center" wrapText="1"/>
      <protection/>
    </xf>
    <xf numFmtId="0" fontId="44" fillId="20" borderId="44" xfId="63" applyFont="1" applyFill="1" applyBorder="1" applyAlignment="1">
      <alignment horizontal="left" vertical="center" wrapText="1"/>
      <protection/>
    </xf>
    <xf numFmtId="0" fontId="44" fillId="0" borderId="29" xfId="63" applyFont="1" applyFill="1" applyBorder="1" applyAlignment="1">
      <alignment horizontal="left" vertical="center" wrapText="1"/>
      <protection/>
    </xf>
    <xf numFmtId="0" fontId="44" fillId="0" borderId="55" xfId="63" applyFont="1" applyFill="1" applyBorder="1" applyAlignment="1">
      <alignment horizontal="left" vertical="center" wrapText="1"/>
      <protection/>
    </xf>
    <xf numFmtId="0" fontId="44" fillId="0" borderId="34" xfId="63" applyFont="1" applyFill="1" applyBorder="1" applyAlignment="1">
      <alignment horizontal="left" vertical="center"/>
      <protection/>
    </xf>
    <xf numFmtId="0" fontId="44" fillId="0" borderId="45" xfId="63" applyFont="1" applyFill="1" applyBorder="1" applyAlignment="1">
      <alignment horizontal="left" vertical="center"/>
      <protection/>
    </xf>
    <xf numFmtId="0" fontId="44" fillId="0" borderId="13" xfId="63" applyFont="1" applyFill="1" applyBorder="1" applyAlignment="1">
      <alignment horizontal="left" vertical="center"/>
      <protection/>
    </xf>
    <xf numFmtId="0" fontId="44" fillId="20" borderId="34" xfId="63" applyFont="1" applyFill="1" applyBorder="1" applyAlignment="1">
      <alignment horizontal="left" vertical="center" wrapText="1"/>
      <protection/>
    </xf>
    <xf numFmtId="0" fontId="44" fillId="20" borderId="45" xfId="63" applyFont="1" applyFill="1" applyBorder="1" applyAlignment="1">
      <alignment horizontal="left" vertical="center" wrapText="1"/>
      <protection/>
    </xf>
    <xf numFmtId="0" fontId="44" fillId="20" borderId="13" xfId="63" applyFont="1" applyFill="1" applyBorder="1" applyAlignment="1">
      <alignment horizontal="left" vertical="center" wrapText="1"/>
      <protection/>
    </xf>
    <xf numFmtId="0" fontId="44" fillId="20" borderId="34" xfId="63" applyFont="1" applyFill="1" applyBorder="1" applyAlignment="1">
      <alignment horizontal="left" vertical="center"/>
      <protection/>
    </xf>
    <xf numFmtId="0" fontId="44" fillId="20" borderId="45" xfId="63" applyFont="1" applyFill="1" applyBorder="1" applyAlignment="1">
      <alignment horizontal="left" vertical="center"/>
      <protection/>
    </xf>
    <xf numFmtId="0" fontId="44" fillId="20" borderId="13" xfId="63" applyFont="1" applyFill="1" applyBorder="1" applyAlignment="1">
      <alignment horizontal="left" vertical="center"/>
      <protection/>
    </xf>
    <xf numFmtId="0" fontId="44" fillId="20" borderId="29" xfId="63" applyFont="1" applyFill="1" applyBorder="1" applyAlignment="1">
      <alignment horizontal="left" vertical="center" wrapText="1"/>
      <protection/>
    </xf>
    <xf numFmtId="0" fontId="44" fillId="20" borderId="55" xfId="63" applyFont="1" applyFill="1" applyBorder="1" applyAlignment="1">
      <alignment horizontal="left" vertical="center" wrapText="1"/>
      <protection/>
    </xf>
    <xf numFmtId="0" fontId="44" fillId="0" borderId="31" xfId="63" applyFont="1" applyBorder="1" applyAlignment="1">
      <alignment horizontal="center" vertical="center"/>
      <protection/>
    </xf>
    <xf numFmtId="0" fontId="44" fillId="0" borderId="77" xfId="63" applyFont="1" applyBorder="1" applyAlignment="1">
      <alignment horizontal="center" vertical="center"/>
      <protection/>
    </xf>
    <xf numFmtId="0" fontId="44" fillId="0" borderId="78" xfId="63" applyFont="1" applyBorder="1" applyAlignment="1">
      <alignment horizontal="center" vertical="center"/>
      <protection/>
    </xf>
    <xf numFmtId="166" fontId="44" fillId="0" borderId="34" xfId="63" applyNumberFormat="1" applyFont="1" applyBorder="1" applyAlignment="1">
      <alignment horizontal="center" vertical="center"/>
      <protection/>
    </xf>
    <xf numFmtId="166" fontId="44" fillId="0" borderId="45" xfId="63" applyNumberFormat="1" applyFont="1" applyBorder="1" applyAlignment="1">
      <alignment horizontal="center" vertical="center"/>
      <protection/>
    </xf>
    <xf numFmtId="166" fontId="44" fillId="0" borderId="13" xfId="63" applyNumberFormat="1" applyFont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left" vertical="center" wrapText="1"/>
      <protection/>
    </xf>
    <xf numFmtId="0" fontId="44" fillId="0" borderId="49" xfId="63" applyFont="1" applyFill="1" applyBorder="1" applyAlignment="1">
      <alignment horizontal="left" vertical="center" wrapText="1"/>
      <protection/>
    </xf>
    <xf numFmtId="0" fontId="44" fillId="0" borderId="37" xfId="63" applyFont="1" applyFill="1" applyBorder="1" applyAlignment="1">
      <alignment horizontal="left" vertical="center" wrapText="1"/>
      <protection/>
    </xf>
    <xf numFmtId="0" fontId="44" fillId="0" borderId="44" xfId="63" applyFont="1" applyFill="1" applyBorder="1" applyAlignment="1">
      <alignment horizontal="left" vertical="center" wrapText="1"/>
      <protection/>
    </xf>
    <xf numFmtId="0" fontId="44" fillId="0" borderId="46" xfId="63" applyFont="1" applyFill="1" applyBorder="1" applyAlignment="1">
      <alignment horizontal="left" vertical="center" wrapText="1"/>
      <protection/>
    </xf>
    <xf numFmtId="0" fontId="44" fillId="0" borderId="46" xfId="63" applyFont="1" applyFill="1" applyBorder="1" applyAlignment="1">
      <alignment horizontal="left" vertical="center"/>
      <protection/>
    </xf>
    <xf numFmtId="0" fontId="44" fillId="0" borderId="34" xfId="63" applyFont="1" applyBorder="1" applyAlignment="1">
      <alignment horizontal="left" vertical="center"/>
      <protection/>
    </xf>
    <xf numFmtId="0" fontId="44" fillId="0" borderId="46" xfId="63" applyFont="1" applyBorder="1" applyAlignment="1">
      <alignment horizontal="left" vertical="center"/>
      <protection/>
    </xf>
    <xf numFmtId="0" fontId="44" fillId="20" borderId="32" xfId="63" applyFont="1" applyFill="1" applyBorder="1" applyAlignment="1">
      <alignment horizontal="left" vertical="center"/>
      <protection/>
    </xf>
    <xf numFmtId="166" fontId="44" fillId="20" borderId="46" xfId="63" applyNumberFormat="1" applyFont="1" applyFill="1" applyBorder="1" applyAlignment="1">
      <alignment horizontal="center" vertical="center"/>
      <protection/>
    </xf>
    <xf numFmtId="0" fontId="44" fillId="20" borderId="46" xfId="63" applyFont="1" applyFill="1" applyBorder="1" applyAlignment="1">
      <alignment horizontal="left" vertical="center"/>
      <protection/>
    </xf>
    <xf numFmtId="166" fontId="44" fillId="0" borderId="46" xfId="63" applyNumberFormat="1" applyFont="1" applyBorder="1" applyAlignment="1">
      <alignment horizontal="center" vertical="center"/>
      <protection/>
    </xf>
    <xf numFmtId="0" fontId="44" fillId="20" borderId="90" xfId="63" applyFont="1" applyFill="1" applyBorder="1" applyAlignment="1">
      <alignment horizontal="left" vertical="center"/>
      <protection/>
    </xf>
    <xf numFmtId="0" fontId="44" fillId="20" borderId="51" xfId="63" applyFont="1" applyFill="1" applyBorder="1" applyAlignment="1">
      <alignment horizontal="left" vertical="center"/>
      <protection/>
    </xf>
    <xf numFmtId="0" fontId="44" fillId="0" borderId="76" xfId="63" applyFont="1" applyFill="1" applyBorder="1" applyAlignment="1">
      <alignment horizontal="left" vertical="center"/>
      <protection/>
    </xf>
    <xf numFmtId="0" fontId="44" fillId="0" borderId="49" xfId="63" applyFont="1" applyFill="1" applyBorder="1" applyAlignment="1">
      <alignment horizontal="left" vertical="center"/>
      <protection/>
    </xf>
    <xf numFmtId="0" fontId="44" fillId="0" borderId="90" xfId="63" applyFont="1" applyFill="1" applyBorder="1" applyAlignment="1">
      <alignment horizontal="left" vertical="center"/>
      <protection/>
    </xf>
    <xf numFmtId="0" fontId="44" fillId="0" borderId="51" xfId="63" applyFont="1" applyFill="1" applyBorder="1" applyAlignment="1">
      <alignment horizontal="left" vertical="center"/>
      <protection/>
    </xf>
    <xf numFmtId="0" fontId="44" fillId="21" borderId="38" xfId="63" applyFont="1" applyFill="1" applyBorder="1" applyAlignment="1">
      <alignment horizontal="left" vertical="center"/>
      <protection/>
    </xf>
    <xf numFmtId="0" fontId="44" fillId="21" borderId="66" xfId="63" applyFont="1" applyFill="1" applyBorder="1" applyAlignment="1">
      <alignment horizontal="left" vertical="center"/>
      <protection/>
    </xf>
    <xf numFmtId="0" fontId="53" fillId="0" borderId="0" xfId="63" applyFont="1" applyAlignment="1">
      <alignment horizontal="left" vertical="top" wrapText="1"/>
      <protection/>
    </xf>
    <xf numFmtId="166" fontId="44" fillId="0" borderId="25" xfId="63" applyNumberFormat="1" applyFont="1" applyBorder="1" applyAlignment="1">
      <alignment horizontal="center" vertical="center"/>
      <protection/>
    </xf>
    <xf numFmtId="0" fontId="44" fillId="0" borderId="58" xfId="63" applyFont="1" applyBorder="1" applyAlignment="1">
      <alignment horizontal="center" vertical="center"/>
      <protection/>
    </xf>
    <xf numFmtId="0" fontId="44" fillId="0" borderId="60" xfId="63" applyFont="1" applyBorder="1" applyAlignment="1">
      <alignment horizontal="center" vertical="center"/>
      <protection/>
    </xf>
    <xf numFmtId="0" fontId="44" fillId="0" borderId="75" xfId="63" applyFont="1" applyFill="1" applyBorder="1" applyAlignment="1">
      <alignment horizontal="left" vertical="center"/>
      <protection/>
    </xf>
    <xf numFmtId="0" fontId="5" fillId="0" borderId="19" xfId="56" applyBorder="1" applyAlignment="1">
      <alignment horizontal="left" vertical="top" wrapText="1"/>
    </xf>
    <xf numFmtId="0" fontId="5" fillId="0" borderId="19" xfId="56" applyFont="1" applyBorder="1" applyAlignment="1">
      <alignment horizontal="left" vertical="top" wrapText="1"/>
    </xf>
    <xf numFmtId="0" fontId="5" fillId="0" borderId="19" xfId="56" applyFill="1" applyBorder="1" applyAlignment="1">
      <alignment horizontal="left" vertical="top" wrapText="1"/>
    </xf>
    <xf numFmtId="0" fontId="5" fillId="0" borderId="13" xfId="56" applyBorder="1" applyAlignment="1">
      <alignment horizontal="left" vertical="top" wrapText="1"/>
    </xf>
    <xf numFmtId="0" fontId="5" fillId="0" borderId="45" xfId="56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19" xfId="0" applyFont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_08 Trop Finis Price List TEAM (version 1).xls" xfId="48"/>
    <cellStyle name="Followed Hyperlink_Minigym accessories and prices.xls" xfId="49"/>
    <cellStyle name="Followed Hyperlink_STROOPS CUSTOMER PRICE LIST.xls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_08 Trop Finis Price List TEAM (version 1).xls" xfId="57"/>
    <cellStyle name="Hyperlink_Minigym accessories and prices.xls" xfId="58"/>
    <cellStyle name="Hyperlink_STROOPS CUSTOMER PRICE LIST.xls" xfId="59"/>
    <cellStyle name="Input" xfId="60"/>
    <cellStyle name="Linked Cell" xfId="61"/>
    <cellStyle name="Neutral" xfId="62"/>
    <cellStyle name="Normal_08 Trop Finis Price List TEAM (version 1).xls" xfId="63"/>
    <cellStyle name="Normal_Minigym accessories and prices.xls" xfId="64"/>
    <cellStyle name="Normal_STROOPS Pricing List1 OF 3.xls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1028700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209550</xdr:rowOff>
    </xdr:from>
    <xdr:to>
      <xdr:col>5</xdr:col>
      <xdr:colOff>971550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095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95250</xdr:rowOff>
    </xdr:from>
    <xdr:to>
      <xdr:col>3</xdr:col>
      <xdr:colOff>762000</xdr:colOff>
      <xdr:row>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5250"/>
          <a:ext cx="1714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2047875</xdr:colOff>
      <xdr:row>0</xdr:row>
      <xdr:rowOff>152400</xdr:rowOff>
    </xdr:from>
    <xdr:ext cx="238125" cy="238125"/>
    <xdr:sp>
      <xdr:nvSpPr>
        <xdr:cNvPr id="4" name="TextBox 5"/>
        <xdr:cNvSpPr txBox="1">
          <a:spLocks noChangeArrowheads="1"/>
        </xdr:cNvSpPr>
      </xdr:nvSpPr>
      <xdr:spPr>
        <a:xfrm>
          <a:off x="3114675" y="1524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®</a:t>
          </a:r>
        </a:p>
      </xdr:txBody>
    </xdr:sp>
    <xdr:clientData/>
  </xdr:oneCellAnchor>
  <xdr:twoCellAnchor>
    <xdr:from>
      <xdr:col>2</xdr:col>
      <xdr:colOff>66675</xdr:colOff>
      <xdr:row>69</xdr:row>
      <xdr:rowOff>85725</xdr:rowOff>
    </xdr:from>
    <xdr:to>
      <xdr:col>5</xdr:col>
      <xdr:colOff>1038225</xdr:colOff>
      <xdr:row>72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467225" y="15039975"/>
          <a:ext cx="42576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Please Make checks payable to: Tropical Penguin
Questions? Call: 951.898.0007
Or E-Mail: Steve@tropicalpenguin.com</a:t>
          </a:r>
        </a:p>
      </xdr:txBody>
    </xdr:sp>
    <xdr:clientData/>
  </xdr:twoCellAnchor>
  <xdr:twoCellAnchor>
    <xdr:from>
      <xdr:col>0</xdr:col>
      <xdr:colOff>419100</xdr:colOff>
      <xdr:row>69</xdr:row>
      <xdr:rowOff>95250</xdr:rowOff>
    </xdr:from>
    <xdr:to>
      <xdr:col>1</xdr:col>
      <xdr:colOff>3286125</xdr:colOff>
      <xdr:row>72</xdr:row>
      <xdr:rowOff>123825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19100" y="15049500"/>
          <a:ext cx="3933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*Expedited and International shipping available. Call 951.898.0007 or e-mail Penguin0@tropicalpenguin.com</a:t>
          </a:r>
        </a:p>
      </xdr:txBody>
    </xdr:sp>
    <xdr:clientData/>
  </xdr:twoCellAnchor>
  <xdr:twoCellAnchor>
    <xdr:from>
      <xdr:col>2</xdr:col>
      <xdr:colOff>1257300</xdr:colOff>
      <xdr:row>9</xdr:row>
      <xdr:rowOff>0</xdr:rowOff>
    </xdr:from>
    <xdr:to>
      <xdr:col>7</xdr:col>
      <xdr:colOff>0</xdr:colOff>
      <xdr:row>9</xdr:row>
      <xdr:rowOff>619125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657850" y="1905000"/>
          <a:ext cx="41624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Shipping Address: (If SAME as billing just leave blank.)</a:t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2</xdr:col>
      <xdr:colOff>1104900</xdr:colOff>
      <xdr:row>9</xdr:row>
      <xdr:rowOff>628650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66800" y="1895475"/>
          <a:ext cx="4438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2</xdr:col>
      <xdr:colOff>571500</xdr:colOff>
      <xdr:row>4</xdr:row>
      <xdr:rowOff>104775</xdr:rowOff>
    </xdr:from>
    <xdr:to>
      <xdr:col>2</xdr:col>
      <xdr:colOff>1219200</xdr:colOff>
      <xdr:row>8</xdr:row>
      <xdr:rowOff>104775</xdr:rowOff>
    </xdr:to>
    <xdr:pic>
      <xdr:nvPicPr>
        <xdr:cNvPr id="9" name="Shap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12477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0</xdr:rowOff>
    </xdr:from>
    <xdr:to>
      <xdr:col>10</xdr:col>
      <xdr:colOff>647700</xdr:colOff>
      <xdr:row>1</xdr:row>
      <xdr:rowOff>104775</xdr:rowOff>
    </xdr:to>
    <xdr:pic>
      <xdr:nvPicPr>
        <xdr:cNvPr id="1" name="Picture 1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77</xdr:row>
      <xdr:rowOff>47625</xdr:rowOff>
    </xdr:from>
    <xdr:to>
      <xdr:col>6</xdr:col>
      <xdr:colOff>714375</xdr:colOff>
      <xdr:row>83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229850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9525</xdr:rowOff>
    </xdr:from>
    <xdr:to>
      <xdr:col>10</xdr:col>
      <xdr:colOff>590550</xdr:colOff>
      <xdr:row>1</xdr:row>
      <xdr:rowOff>114300</xdr:rowOff>
    </xdr:to>
    <xdr:pic>
      <xdr:nvPicPr>
        <xdr:cNvPr id="1" name="Picture 3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71</xdr:row>
      <xdr:rowOff>47625</xdr:rowOff>
    </xdr:from>
    <xdr:to>
      <xdr:col>5</xdr:col>
      <xdr:colOff>342900</xdr:colOff>
      <xdr:row>77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9077325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95250</xdr:colOff>
      <xdr:row>0</xdr:row>
      <xdr:rowOff>0</xdr:rowOff>
    </xdr:from>
    <xdr:to>
      <xdr:col>19</xdr:col>
      <xdr:colOff>552450</xdr:colOff>
      <xdr:row>1</xdr:row>
      <xdr:rowOff>104775</xdr:rowOff>
    </xdr:to>
    <xdr:pic>
      <xdr:nvPicPr>
        <xdr:cNvPr id="1" name="Picture 1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68</xdr:row>
      <xdr:rowOff>9525</xdr:rowOff>
    </xdr:from>
    <xdr:to>
      <xdr:col>17</xdr:col>
      <xdr:colOff>276225</xdr:colOff>
      <xdr:row>74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98679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0</xdr:row>
      <xdr:rowOff>0</xdr:rowOff>
    </xdr:from>
    <xdr:to>
      <xdr:col>18</xdr:col>
      <xdr:colOff>504825</xdr:colOff>
      <xdr:row>1</xdr:row>
      <xdr:rowOff>104775</xdr:rowOff>
    </xdr:to>
    <xdr:pic>
      <xdr:nvPicPr>
        <xdr:cNvPr id="1" name="Picture 1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561975</xdr:colOff>
      <xdr:row>77</xdr:row>
      <xdr:rowOff>38100</xdr:rowOff>
    </xdr:from>
    <xdr:to>
      <xdr:col>18</xdr:col>
      <xdr:colOff>85725</xdr:colOff>
      <xdr:row>83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0067925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342900</xdr:colOff>
      <xdr:row>0</xdr:row>
      <xdr:rowOff>38100</xdr:rowOff>
    </xdr:from>
    <xdr:to>
      <xdr:col>19</xdr:col>
      <xdr:colOff>704850</xdr:colOff>
      <xdr:row>1</xdr:row>
      <xdr:rowOff>142875</xdr:rowOff>
    </xdr:to>
    <xdr:pic>
      <xdr:nvPicPr>
        <xdr:cNvPr id="1" name="Picture 1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238125</xdr:colOff>
      <xdr:row>73</xdr:row>
      <xdr:rowOff>38100</xdr:rowOff>
    </xdr:from>
    <xdr:to>
      <xdr:col>16</xdr:col>
      <xdr:colOff>190500</xdr:colOff>
      <xdr:row>79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55370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8</xdr:col>
      <xdr:colOff>800100</xdr:colOff>
      <xdr:row>1</xdr:row>
      <xdr:rowOff>104775</xdr:rowOff>
    </xdr:to>
    <xdr:pic>
      <xdr:nvPicPr>
        <xdr:cNvPr id="1" name="Picture 3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70</xdr:row>
      <xdr:rowOff>38100</xdr:rowOff>
    </xdr:from>
    <xdr:to>
      <xdr:col>7</xdr:col>
      <xdr:colOff>95250</xdr:colOff>
      <xdr:row>76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83920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0</xdr:rowOff>
    </xdr:from>
    <xdr:to>
      <xdr:col>10</xdr:col>
      <xdr:colOff>742950</xdr:colOff>
      <xdr:row>1</xdr:row>
      <xdr:rowOff>104775</xdr:rowOff>
    </xdr:to>
    <xdr:pic>
      <xdr:nvPicPr>
        <xdr:cNvPr id="1" name="Picture 1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78</xdr:row>
      <xdr:rowOff>47625</xdr:rowOff>
    </xdr:from>
    <xdr:to>
      <xdr:col>5</xdr:col>
      <xdr:colOff>466725</xdr:colOff>
      <xdr:row>84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3392150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</xdr:row>
      <xdr:rowOff>0</xdr:rowOff>
    </xdr:from>
    <xdr:to>
      <xdr:col>10</xdr:col>
      <xdr:colOff>228600</xdr:colOff>
      <xdr:row>2</xdr:row>
      <xdr:rowOff>38100</xdr:rowOff>
    </xdr:to>
    <xdr:pic>
      <xdr:nvPicPr>
        <xdr:cNvPr id="1" name="Picture 1" descr="fi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600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52</xdr:row>
      <xdr:rowOff>47625</xdr:rowOff>
    </xdr:from>
    <xdr:to>
      <xdr:col>5</xdr:col>
      <xdr:colOff>142875</xdr:colOff>
      <xdr:row>62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7334250"/>
          <a:ext cx="3724275" cy="19240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 To: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________________________________________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 ______________________________________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City: ________________  State: ____  Zip: 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_______________________________________
</a:t>
          </a:r>
        </a:p>
      </xdr:txBody>
    </xdr:sp>
    <xdr:clientData/>
  </xdr:twoCellAnchor>
  <xdr:twoCellAnchor>
    <xdr:from>
      <xdr:col>0</xdr:col>
      <xdr:colOff>323850</xdr:colOff>
      <xdr:row>64</xdr:row>
      <xdr:rowOff>133350</xdr:rowOff>
    </xdr:from>
    <xdr:to>
      <xdr:col>5</xdr:col>
      <xdr:colOff>152400</xdr:colOff>
      <xdr:row>70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3850" y="9601200"/>
          <a:ext cx="37814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#: ______________________________________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Terms: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Prepaid       Net 30        Other: ________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Early Purchase Discount: _____________________
</a:t>
          </a: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Freight: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390525</xdr:colOff>
      <xdr:row>66</xdr:row>
      <xdr:rowOff>133350</xdr:rowOff>
    </xdr:from>
    <xdr:to>
      <xdr:col>1</xdr:col>
      <xdr:colOff>533400</xdr:colOff>
      <xdr:row>67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904875" y="99822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257175</xdr:colOff>
      <xdr:row>66</xdr:row>
      <xdr:rowOff>133350</xdr:rowOff>
    </xdr:from>
    <xdr:to>
      <xdr:col>2</xdr:col>
      <xdr:colOff>390525</xdr:colOff>
      <xdr:row>67</xdr:row>
      <xdr:rowOff>76200</xdr:rowOff>
    </xdr:to>
    <xdr:sp>
      <xdr:nvSpPr>
        <xdr:cNvPr id="5" name="Rectangle 10"/>
        <xdr:cNvSpPr>
          <a:spLocks/>
        </xdr:cNvSpPr>
      </xdr:nvSpPr>
      <xdr:spPr>
        <a:xfrm>
          <a:off x="2200275" y="9982200"/>
          <a:ext cx="133350" cy="133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561975</xdr:colOff>
      <xdr:row>67</xdr:row>
      <xdr:rowOff>76200</xdr:rowOff>
    </xdr:from>
    <xdr:to>
      <xdr:col>10</xdr:col>
      <xdr:colOff>428625</xdr:colOff>
      <xdr:row>72</xdr:row>
      <xdr:rowOff>114300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514850" y="10115550"/>
          <a:ext cx="35242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Tropical Penguin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2724 Cape Drive • Corona, CA 92882
Toll Free: (800) 999-0824 • Fax: (951) 327-8776 
www.tropicalpenguin.com
</a:t>
          </a:r>
        </a:p>
      </xdr:txBody>
    </xdr:sp>
    <xdr:clientData/>
  </xdr:twoCellAnchor>
  <xdr:twoCellAnchor editAs="oneCell">
    <xdr:from>
      <xdr:col>9</xdr:col>
      <xdr:colOff>552450</xdr:colOff>
      <xdr:row>64</xdr:row>
      <xdr:rowOff>19050</xdr:rowOff>
    </xdr:from>
    <xdr:to>
      <xdr:col>10</xdr:col>
      <xdr:colOff>476250</xdr:colOff>
      <xdr:row>65</xdr:row>
      <xdr:rowOff>133350</xdr:rowOff>
    </xdr:to>
    <xdr:pic>
      <xdr:nvPicPr>
        <xdr:cNvPr id="7" name="Picture 13" descr="fin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9486900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66</xdr:row>
      <xdr:rowOff>133350</xdr:rowOff>
    </xdr:from>
    <xdr:to>
      <xdr:col>1</xdr:col>
      <xdr:colOff>1209675</xdr:colOff>
      <xdr:row>67</xdr:row>
      <xdr:rowOff>76200</xdr:rowOff>
    </xdr:to>
    <xdr:sp>
      <xdr:nvSpPr>
        <xdr:cNvPr id="8" name="Rectangle 13"/>
        <xdr:cNvSpPr>
          <a:spLocks/>
        </xdr:cNvSpPr>
      </xdr:nvSpPr>
      <xdr:spPr>
        <a:xfrm>
          <a:off x="1590675" y="9982200"/>
          <a:ext cx="142875" cy="133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476250</xdr:colOff>
      <xdr:row>52</xdr:row>
      <xdr:rowOff>66675</xdr:rowOff>
    </xdr:from>
    <xdr:to>
      <xdr:col>10</xdr:col>
      <xdr:colOff>533400</xdr:colOff>
      <xdr:row>62</xdr:row>
      <xdr:rowOff>171450</xdr:rowOff>
    </xdr:to>
    <xdr:sp>
      <xdr:nvSpPr>
        <xdr:cNvPr id="9" name="TextBox 2"/>
        <xdr:cNvSpPr txBox="1">
          <a:spLocks noChangeArrowheads="1"/>
        </xdr:cNvSpPr>
      </xdr:nvSpPr>
      <xdr:spPr>
        <a:xfrm>
          <a:off x="4429125" y="7353300"/>
          <a:ext cx="3714750" cy="19050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Ship To: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________________________________________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 ______________________________________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City: ________________  State: ____  Zip: __________
</a:t>
          </a:r>
          <a:r>
            <a:rPr lang="en-US" cap="none" sz="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_______________________________________
</a:t>
          </a:r>
        </a:p>
      </xdr:txBody>
    </xdr:sp>
    <xdr:clientData/>
  </xdr:twoCellAnchor>
  <xdr:twoCellAnchor>
    <xdr:from>
      <xdr:col>4</xdr:col>
      <xdr:colOff>552450</xdr:colOff>
      <xdr:row>66</xdr:row>
      <xdr:rowOff>19050</xdr:rowOff>
    </xdr:from>
    <xdr:to>
      <xdr:col>5</xdr:col>
      <xdr:colOff>581025</xdr:colOff>
      <xdr:row>72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98679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</xdr:row>
      <xdr:rowOff>85725</xdr:rowOff>
    </xdr:from>
    <xdr:to>
      <xdr:col>9</xdr:col>
      <xdr:colOff>742950</xdr:colOff>
      <xdr:row>7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5143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alpenguin.com" TargetMode="External" /><Relationship Id="rId2" Type="http://schemas.openxmlformats.org/officeDocument/2006/relationships/hyperlink" Target="Http://www.tropicalpenguin.com" TargetMode="External" /><Relationship Id="rId3" Type="http://schemas.openxmlformats.org/officeDocument/2006/relationships/hyperlink" Target="http://www.tropicalpenguin.com/FAST_Sprint_Swim_Paddle.html" TargetMode="External" /><Relationship Id="rId4" Type="http://schemas.openxmlformats.org/officeDocument/2006/relationships/hyperlink" Target="http://www.tropicalpenguin.com/FAST_Sprint_Swim_Paddle.html" TargetMode="External" /><Relationship Id="rId5" Type="http://schemas.openxmlformats.org/officeDocument/2006/relationships/hyperlink" Target="Http://www.tropicalpenguin.com" TargetMode="External" /><Relationship Id="rId6" Type="http://schemas.openxmlformats.org/officeDocument/2006/relationships/hyperlink" Target="http://www.tropicalpenguin.com/Power_Tower_for_Swimmers.html" TargetMode="External" /><Relationship Id="rId7" Type="http://schemas.openxmlformats.org/officeDocument/2006/relationships/hyperlink" Target="http://www.tropicalpenguin.com/Isocircuit_Swim_Bench.html" TargetMode="External" /><Relationship Id="rId8" Type="http://schemas.openxmlformats.org/officeDocument/2006/relationships/hyperlink" Target="http://www.tropicalpenguin.com/Swim_Bench_Accessories.html" TargetMode="External" /><Relationship Id="rId9" Type="http://schemas.openxmlformats.org/officeDocument/2006/relationships/hyperlink" Target="http://www.tropicalpenguin.com/Swim_KICKER.html" TargetMode="External" /><Relationship Id="rId10" Type="http://schemas.openxmlformats.org/officeDocument/2006/relationships/hyperlink" Target="http://www.tropicalpenguin.com/Power_Cam_2.html" TargetMode="External" /><Relationship Id="rId11" Type="http://schemas.openxmlformats.org/officeDocument/2006/relationships/hyperlink" Target="http://www.tropicalpenguin.com/Swim_STARTING_HURDLE.html" TargetMode="External" /><Relationship Id="rId12" Type="http://schemas.openxmlformats.org/officeDocument/2006/relationships/hyperlink" Target="http://www.tropicalpenguin.com/Rods_for_Swim_Practice.html" TargetMode="External" /><Relationship Id="rId13" Type="http://schemas.openxmlformats.org/officeDocument/2006/relationships/hyperlink" Target="http://www.tropicalpenguin.com/PITS_for_Swimmers.html" TargetMode="External" /><Relationship Id="rId14" Type="http://schemas.openxmlformats.org/officeDocument/2006/relationships/hyperlink" Target="http://www.tropicalpenguin.com/All_Swim_Benches.html" TargetMode="External" /><Relationship Id="rId15" Type="http://schemas.openxmlformats.org/officeDocument/2006/relationships/hyperlink" Target="Http://www.tropicalpenguin.com" TargetMode="External" /><Relationship Id="rId16" Type="http://schemas.openxmlformats.org/officeDocument/2006/relationships/hyperlink" Target="http://www.tropicalpenguin.com/SWEEPER.html" TargetMode="External" /><Relationship Id="rId17" Type="http://schemas.openxmlformats.org/officeDocument/2006/relationships/hyperlink" Target="http://www.tropicalpenguin.com/The_Leaper_for_Swimmers.html" TargetMode="External" /><Relationship Id="rId18" Type="http://schemas.openxmlformats.org/officeDocument/2006/relationships/hyperlink" Target="http://www.tropicalpenguin.com/PlyoTramp.html" TargetMode="External" /><Relationship Id="rId19" Type="http://schemas.openxmlformats.org/officeDocument/2006/relationships/hyperlink" Target="http://www.tropicalpenguin.com/COOL_COACH_3_Swim_Software.html" TargetMode="External" /><Relationship Id="rId20" Type="http://schemas.openxmlformats.org/officeDocument/2006/relationships/hyperlink" Target="http://www.tropicalpenguin.com/COOL_DIGITAL_BUTTERFLY.html" TargetMode="External" /><Relationship Id="rId21" Type="http://schemas.openxmlformats.org/officeDocument/2006/relationships/hyperlink" Target="http://www.tropicalpenguin.com/COOL_DIGITAL_BACKSTROKE.html" TargetMode="External" /><Relationship Id="rId22" Type="http://schemas.openxmlformats.org/officeDocument/2006/relationships/hyperlink" Target="http://www.tropicalpenguin.com/COOL_DIGITAL_BREASTSTROKE.html" TargetMode="External" /><Relationship Id="rId23" Type="http://schemas.openxmlformats.org/officeDocument/2006/relationships/hyperlink" Target="http://www.tropicalpenguin.com/Cool_DIGITAL_FREESTYLE.html" TargetMode="External" /><Relationship Id="rId24" Type="http://schemas.openxmlformats.org/officeDocument/2006/relationships/hyperlink" Target="http://www.tropicalpenguin.com/COOL_DIGITAL_STROKE_DRILLS.html" TargetMode="External" /><Relationship Id="rId25" Type="http://schemas.openxmlformats.org/officeDocument/2006/relationships/hyperlink" Target="http://www.tropicalpenguin.com/COOL_DIGITAL_STROKE_DRILLS.html" TargetMode="External" /><Relationship Id="rId26" Type="http://schemas.openxmlformats.org/officeDocument/2006/relationships/hyperlink" Target="http://www.tropicalpenguin.com/COOL_DIGITAL_SWIM_GAMES.html" TargetMode="External" /><Relationship Id="rId27" Type="http://schemas.openxmlformats.org/officeDocument/2006/relationships/hyperlink" Target="http://www.tropicalpenguin.com/COOL_DIGITAL_SWIM_STRETCHING.html" TargetMode="External" /><Relationship Id="rId28" Type="http://schemas.openxmlformats.org/officeDocument/2006/relationships/hyperlink" Target="http://www.tropicalpenguin.com/Swimming_Out_of_Your_MIND.html" TargetMode="External" /><Relationship Id="rId29" Type="http://schemas.openxmlformats.org/officeDocument/2006/relationships/hyperlink" Target="http://www.tropicalpenguin.com/COOL_DIGITAL_WATERPOLO.html" TargetMode="External" /><Relationship Id="rId30" Type="http://schemas.openxmlformats.org/officeDocument/2006/relationships/hyperlink" Target="http://www.tropicalpenguin.com/Swimming_Out_of_Your_MIND.html" TargetMode="External" /><Relationship Id="rId31" Type="http://schemas.openxmlformats.org/officeDocument/2006/relationships/hyperlink" Target="Http://www.tropicalpenguin.com" TargetMode="External" /><Relationship Id="rId32" Type="http://schemas.openxmlformats.org/officeDocument/2006/relationships/hyperlink" Target="http://www.tropicalpenguin.com/COOL_COACH_3_Swim_Software.html" TargetMode="External" /><Relationship Id="rId33" Type="http://schemas.openxmlformats.org/officeDocument/2006/relationships/hyperlink" Target="http://www.tropicalpenguin.com/Cool_Swimmers_Workbook.html" TargetMode="External" /><Relationship Id="rId34" Type="http://schemas.openxmlformats.org/officeDocument/2006/relationships/hyperlink" Target="Http://www.tropicalpenguin.com" TargetMode="External" /><Relationship Id="rId35" Type="http://schemas.openxmlformats.org/officeDocument/2006/relationships/hyperlink" Target="http://www.tropicalpenguin.com/Progressive_Swim_Land_Circuit.html" TargetMode="External" /><Relationship Id="rId36" Type="http://schemas.openxmlformats.org/officeDocument/2006/relationships/hyperlink" Target="Http://www.tropicalpenguin.com" TargetMode="External" /><Relationship Id="rId37" Type="http://schemas.openxmlformats.org/officeDocument/2006/relationships/hyperlink" Target="http://www.tropicalpenguin.com/COOL_COACH_3_Swim_Software.html" TargetMode="External" /><Relationship Id="rId38" Type="http://schemas.openxmlformats.org/officeDocument/2006/relationships/hyperlink" Target="http://gamesgimmickschallenges.com/default.html" TargetMode="External" /><Relationship Id="rId39" Type="http://schemas.openxmlformats.org/officeDocument/2006/relationships/hyperlink" Target="http://www.tropicalpenguin.com/COOL_COACH_3_Swim_Software.html" TargetMode="External" /><Relationship Id="rId40" Type="http://schemas.openxmlformats.org/officeDocument/2006/relationships/hyperlink" Target="http://www.tropicalpenguin.com/COOL_COACH_3_Swim_Software.html" TargetMode="External" /><Relationship Id="rId41" Type="http://schemas.openxmlformats.org/officeDocument/2006/relationships/hyperlink" Target="http://www.tropicalpenguin.com/Gymboss_Interval_Trainer.html" TargetMode="External" /><Relationship Id="rId42" Type="http://schemas.openxmlformats.org/officeDocument/2006/relationships/hyperlink" Target="http://www.tropicalpenguin.com/WELCOME_Stroops.html" TargetMode="External" /><Relationship Id="rId43" Type="http://schemas.openxmlformats.org/officeDocument/2006/relationships/hyperlink" Target="http://www.tropicalpenguin.com/WELCOME_Stroops.html" TargetMode="External" /><Relationship Id="rId44" Type="http://schemas.openxmlformats.org/officeDocument/2006/relationships/hyperlink" Target="http://www.tropicalpenguin.com/Physical_Therapy.html" TargetMode="External" /><Relationship Id="rId45" Type="http://schemas.openxmlformats.org/officeDocument/2006/relationships/hyperlink" Target="http://www.tropicalpenguin.com/RANGS_Swim_Buoys.html" TargetMode="External" /><Relationship Id="rId46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="125" zoomScaleNormal="125" workbookViewId="0" topLeftCell="B1">
      <selection activeCell="C85" sqref="C85"/>
    </sheetView>
  </sheetViews>
  <sheetFormatPr defaultColWidth="11.19921875" defaultRowHeight="15"/>
  <cols>
    <col min="1" max="1" width="6.8984375" style="45" customWidth="1"/>
    <col min="2" max="2" width="6.5" style="49" bestFit="1" customWidth="1"/>
    <col min="3" max="3" width="49.3984375" style="378" customWidth="1"/>
    <col min="4" max="4" width="0.40625" style="45" customWidth="1"/>
    <col min="5" max="5" width="6.09765625" style="45" customWidth="1"/>
    <col min="6" max="6" width="4.8984375" style="45" customWidth="1"/>
    <col min="7" max="7" width="6" style="45" customWidth="1"/>
    <col min="8" max="8" width="6.8984375" style="45" customWidth="1"/>
    <col min="9" max="9" width="6.8984375" style="48" customWidth="1"/>
    <col min="10" max="16384" width="6.8984375" style="45" customWidth="1"/>
  </cols>
  <sheetData>
    <row r="1" spans="1:9" ht="12.75">
      <c r="A1" s="361">
        <f ca="1">TODAY()</f>
        <v>38618</v>
      </c>
      <c r="B1" s="362" t="s">
        <v>75</v>
      </c>
      <c r="C1" s="376" t="s">
        <v>76</v>
      </c>
      <c r="D1" s="363"/>
      <c r="E1" s="364"/>
      <c r="F1" s="365" t="s">
        <v>58</v>
      </c>
      <c r="G1" s="365" t="s">
        <v>58</v>
      </c>
      <c r="H1" s="364"/>
      <c r="I1" s="362" t="s">
        <v>126</v>
      </c>
    </row>
    <row r="2" spans="1:9" s="46" customFormat="1" ht="25.5">
      <c r="A2" s="365" t="s">
        <v>59</v>
      </c>
      <c r="B2" s="362"/>
      <c r="C2" s="377" t="s">
        <v>60</v>
      </c>
      <c r="D2" s="365"/>
      <c r="E2" s="365" t="s">
        <v>61</v>
      </c>
      <c r="F2" s="365" t="s">
        <v>62</v>
      </c>
      <c r="G2" s="365" t="s">
        <v>63</v>
      </c>
      <c r="H2" s="373" t="s">
        <v>77</v>
      </c>
      <c r="I2" s="362"/>
    </row>
    <row r="3" spans="1:9" ht="3.75" customHeight="1">
      <c r="A3" s="364"/>
      <c r="B3" s="362"/>
      <c r="C3" s="377"/>
      <c r="D3" s="366"/>
      <c r="E3" s="364"/>
      <c r="F3" s="367"/>
      <c r="G3" s="364"/>
      <c r="H3" s="364"/>
      <c r="I3" s="362"/>
    </row>
    <row r="4" spans="1:9" ht="12.75">
      <c r="A4" s="364">
        <v>190</v>
      </c>
      <c r="B4" s="374"/>
      <c r="C4" s="377" t="s">
        <v>64</v>
      </c>
      <c r="D4" s="366"/>
      <c r="E4" s="368">
        <v>495</v>
      </c>
      <c r="F4" s="369">
        <v>20</v>
      </c>
      <c r="G4" s="368">
        <f>E4+F4</f>
        <v>515</v>
      </c>
      <c r="H4" s="364"/>
      <c r="I4" s="362">
        <f>IF(AND(B4&lt;&gt;"",E4&lt;&gt;""),(B4*E4+(B4*F4)+H4),"")</f>
      </c>
    </row>
    <row r="5" spans="1:9" ht="12.75">
      <c r="A5" s="364"/>
      <c r="B5" s="362"/>
      <c r="C5" s="377" t="s">
        <v>65</v>
      </c>
      <c r="D5" s="366"/>
      <c r="E5" s="368"/>
      <c r="F5" s="369"/>
      <c r="G5" s="368"/>
      <c r="H5" s="364"/>
      <c r="I5" s="362"/>
    </row>
    <row r="6" spans="1:9" ht="12.75">
      <c r="A6" s="364">
        <v>101</v>
      </c>
      <c r="B6" s="374"/>
      <c r="C6" s="377" t="s">
        <v>66</v>
      </c>
      <c r="D6" s="366"/>
      <c r="E6" s="368">
        <v>295</v>
      </c>
      <c r="F6" s="369"/>
      <c r="G6" s="368">
        <f>E6+F6</f>
        <v>295</v>
      </c>
      <c r="H6" s="364"/>
      <c r="I6" s="362">
        <f>IF(AND(B6&lt;&gt;"",E6&lt;&gt;""),(B6*E6+(B6*F6)+H6),"")</f>
      </c>
    </row>
    <row r="7" spans="1:9" ht="12.75">
      <c r="A7" s="364"/>
      <c r="B7" s="362"/>
      <c r="C7" s="377" t="s">
        <v>65</v>
      </c>
      <c r="D7" s="366"/>
      <c r="E7" s="368"/>
      <c r="F7" s="369"/>
      <c r="G7" s="368"/>
      <c r="H7" s="364"/>
      <c r="I7" s="362"/>
    </row>
    <row r="8" spans="1:9" ht="12.75">
      <c r="A8" s="364">
        <v>500</v>
      </c>
      <c r="B8" s="374"/>
      <c r="C8" s="377" t="s">
        <v>67</v>
      </c>
      <c r="D8" s="366"/>
      <c r="E8" s="368">
        <v>895</v>
      </c>
      <c r="F8" s="369">
        <v>40</v>
      </c>
      <c r="G8" s="368">
        <f>E8+F8</f>
        <v>935</v>
      </c>
      <c r="H8" s="364"/>
      <c r="I8" s="362">
        <f>IF(AND(B8&lt;&gt;"",E8&lt;&gt;""),(B8*E8+(B8*F8)+H8),"")</f>
      </c>
    </row>
    <row r="9" spans="1:9" ht="12.75">
      <c r="A9" s="364"/>
      <c r="B9" s="362"/>
      <c r="C9" s="377" t="s">
        <v>68</v>
      </c>
      <c r="D9" s="366"/>
      <c r="E9" s="368"/>
      <c r="F9" s="369"/>
      <c r="G9" s="368"/>
      <c r="H9" s="364"/>
      <c r="I9" s="362"/>
    </row>
    <row r="10" spans="1:9" ht="25.5">
      <c r="A10" s="367" t="s">
        <v>69</v>
      </c>
      <c r="B10" s="374"/>
      <c r="C10" s="377" t="s">
        <v>274</v>
      </c>
      <c r="D10" s="366"/>
      <c r="E10" s="368">
        <v>895</v>
      </c>
      <c r="F10" s="369">
        <v>40</v>
      </c>
      <c r="G10" s="368">
        <f>E10+F10</f>
        <v>935</v>
      </c>
      <c r="H10" s="364"/>
      <c r="I10" s="362">
        <f>IF(AND(B10&lt;&gt;"",E10&lt;&gt;""),(B10*E10+(B10*F10)+H10),"")</f>
      </c>
    </row>
    <row r="11" spans="1:9" ht="25.5">
      <c r="A11" s="364"/>
      <c r="B11" s="362"/>
      <c r="C11" s="377" t="s">
        <v>17</v>
      </c>
      <c r="D11" s="366"/>
      <c r="E11" s="368"/>
      <c r="F11" s="369"/>
      <c r="G11" s="368"/>
      <c r="H11" s="364"/>
      <c r="I11" s="362"/>
    </row>
    <row r="12" spans="1:9" ht="12.75">
      <c r="A12" s="367" t="s">
        <v>18</v>
      </c>
      <c r="B12" s="374"/>
      <c r="C12" s="377" t="s">
        <v>19</v>
      </c>
      <c r="D12" s="366"/>
      <c r="E12" s="368">
        <v>700</v>
      </c>
      <c r="F12" s="369">
        <v>100</v>
      </c>
      <c r="G12" s="368">
        <f>E12+F12</f>
        <v>800</v>
      </c>
      <c r="H12" s="364"/>
      <c r="I12" s="362">
        <f>IF(AND(B12&lt;&gt;"",E12&lt;&gt;""),(B12*E12+(B12*F12)+H12),"")</f>
      </c>
    </row>
    <row r="13" spans="1:9" ht="3.75" customHeight="1">
      <c r="A13" s="364"/>
      <c r="B13" s="362"/>
      <c r="C13" s="377"/>
      <c r="D13" s="366"/>
      <c r="E13" s="368"/>
      <c r="F13" s="369"/>
      <c r="G13" s="368"/>
      <c r="H13" s="364"/>
      <c r="I13" s="362"/>
    </row>
    <row r="14" spans="1:9" ht="12.75">
      <c r="A14" s="367" t="s">
        <v>20</v>
      </c>
      <c r="B14" s="374"/>
      <c r="C14" s="377" t="s">
        <v>113</v>
      </c>
      <c r="D14" s="366"/>
      <c r="E14" s="368">
        <v>1290</v>
      </c>
      <c r="F14" s="369">
        <v>125</v>
      </c>
      <c r="G14" s="368">
        <f>F14+E14</f>
        <v>1415</v>
      </c>
      <c r="H14" s="364"/>
      <c r="I14" s="362">
        <f>IF(AND(B14&lt;&gt;"",E14&lt;&gt;""),(B14*E14+(B14*F14)+H14),"")</f>
      </c>
    </row>
    <row r="15" spans="1:9" ht="5.25" customHeight="1">
      <c r="A15" s="367"/>
      <c r="B15" s="362"/>
      <c r="C15" s="377"/>
      <c r="D15" s="366"/>
      <c r="E15" s="368"/>
      <c r="F15" s="369"/>
      <c r="G15" s="368"/>
      <c r="H15" s="364"/>
      <c r="I15" s="362"/>
    </row>
    <row r="16" spans="1:9" ht="12.75">
      <c r="A16" s="367" t="s">
        <v>114</v>
      </c>
      <c r="B16" s="374">
        <v>1</v>
      </c>
      <c r="C16" s="376" t="s">
        <v>115</v>
      </c>
      <c r="D16" s="366"/>
      <c r="E16" s="436">
        <v>1690</v>
      </c>
      <c r="F16" s="369">
        <v>125</v>
      </c>
      <c r="G16" s="368">
        <f>E16+F16</f>
        <v>1815</v>
      </c>
      <c r="H16" s="364"/>
      <c r="I16" s="362">
        <f>IF(AND(B16&lt;&gt;"",E16&lt;&gt;""),(B16*E16+(B16*F16)+H16),"")</f>
        <v>1815</v>
      </c>
    </row>
    <row r="17" spans="1:9" ht="4.5" customHeight="1">
      <c r="A17" s="367"/>
      <c r="B17" s="362"/>
      <c r="C17" s="377"/>
      <c r="D17" s="366"/>
      <c r="E17" s="368"/>
      <c r="F17" s="369"/>
      <c r="G17" s="368"/>
      <c r="H17" s="364"/>
      <c r="I17" s="362"/>
    </row>
    <row r="18" spans="1:9" ht="12.75">
      <c r="A18" s="367" t="s">
        <v>116</v>
      </c>
      <c r="B18" s="374"/>
      <c r="C18" s="377" t="s">
        <v>117</v>
      </c>
      <c r="D18" s="366"/>
      <c r="E18" s="368">
        <v>125</v>
      </c>
      <c r="F18" s="369"/>
      <c r="G18" s="368">
        <f>E18+F18</f>
        <v>125</v>
      </c>
      <c r="H18" s="364"/>
      <c r="I18" s="362">
        <f>IF(AND(B18&lt;&gt;"",E18&lt;&gt;""),(B18*E18+(B18*F18)+H18),"")</f>
      </c>
    </row>
    <row r="19" spans="1:9" ht="25.5">
      <c r="A19" s="367"/>
      <c r="B19" s="362"/>
      <c r="C19" s="377" t="s">
        <v>21</v>
      </c>
      <c r="D19" s="366"/>
      <c r="E19" s="364"/>
      <c r="F19" s="367"/>
      <c r="G19" s="364"/>
      <c r="H19" s="364"/>
      <c r="I19" s="362"/>
    </row>
    <row r="20" spans="1:9" ht="12.75">
      <c r="A20" s="367" t="s">
        <v>1397</v>
      </c>
      <c r="B20" s="374">
        <v>1</v>
      </c>
      <c r="C20" s="377" t="s">
        <v>1316</v>
      </c>
      <c r="D20" s="366"/>
      <c r="E20" s="364">
        <v>150</v>
      </c>
      <c r="F20" s="367"/>
      <c r="G20" s="364">
        <f>F20+E20</f>
        <v>150</v>
      </c>
      <c r="H20" s="364"/>
      <c r="I20" s="362">
        <f>IF(AND(B20&lt;&gt;"",E20&lt;&gt;""),(B20*E20+(B20*F20)+H20),"")</f>
        <v>150</v>
      </c>
    </row>
    <row r="21" spans="1:9" ht="12.75">
      <c r="A21" s="367">
        <v>27</v>
      </c>
      <c r="B21" s="374"/>
      <c r="C21" s="377" t="s">
        <v>22</v>
      </c>
      <c r="D21" s="366"/>
      <c r="E21" s="364">
        <v>25</v>
      </c>
      <c r="F21" s="367">
        <v>10</v>
      </c>
      <c r="G21" s="364">
        <f>F21+E21</f>
        <v>35</v>
      </c>
      <c r="H21" s="364"/>
      <c r="I21" s="362">
        <f>IF(AND(B21&lt;&gt;"",E21&lt;&gt;""),(B21*E21+(B21*F21)+H21),"")</f>
      </c>
    </row>
    <row r="22" spans="1:9" ht="2.25" customHeight="1">
      <c r="A22" s="367"/>
      <c r="B22" s="362"/>
      <c r="C22" s="377"/>
      <c r="D22" s="366"/>
      <c r="E22" s="364"/>
      <c r="F22" s="367"/>
      <c r="G22" s="364"/>
      <c r="H22" s="364"/>
      <c r="I22" s="362"/>
    </row>
    <row r="23" spans="1:9" ht="12.75">
      <c r="A23" s="367">
        <v>28</v>
      </c>
      <c r="B23" s="374"/>
      <c r="C23" s="377" t="s">
        <v>302</v>
      </c>
      <c r="D23" s="366"/>
      <c r="E23" s="364">
        <v>40</v>
      </c>
      <c r="F23" s="367">
        <v>7</v>
      </c>
      <c r="G23" s="364">
        <f>E23+F23</f>
        <v>47</v>
      </c>
      <c r="H23" s="364"/>
      <c r="I23" s="362">
        <f>IF(AND(B23&lt;&gt;"",E23&lt;&gt;""),(B23*E23+(B23*F23)+H23),"")</f>
      </c>
    </row>
    <row r="24" spans="1:9" ht="2.25" customHeight="1">
      <c r="A24" s="367"/>
      <c r="B24" s="362"/>
      <c r="C24" s="377"/>
      <c r="D24" s="366"/>
      <c r="E24" s="364"/>
      <c r="F24" s="367"/>
      <c r="G24" s="364"/>
      <c r="H24" s="364"/>
      <c r="I24" s="362"/>
    </row>
    <row r="25" spans="1:9" ht="12.75">
      <c r="A25" s="367">
        <v>29</v>
      </c>
      <c r="B25" s="374"/>
      <c r="C25" s="377" t="s">
        <v>303</v>
      </c>
      <c r="D25" s="366"/>
      <c r="E25" s="364">
        <v>70</v>
      </c>
      <c r="F25" s="367"/>
      <c r="G25" s="364">
        <f>E25+F25</f>
        <v>70</v>
      </c>
      <c r="H25" s="364"/>
      <c r="I25" s="362">
        <f>IF(AND(B25&lt;&gt;"",E25&lt;&gt;""),(B25*E25+(B25*F25)+H25),"")</f>
      </c>
    </row>
    <row r="26" spans="1:9" ht="3" customHeight="1">
      <c r="A26" s="367"/>
      <c r="B26" s="362"/>
      <c r="C26" s="377"/>
      <c r="D26" s="366"/>
      <c r="E26" s="364"/>
      <c r="F26" s="367"/>
      <c r="G26" s="364"/>
      <c r="H26" s="364"/>
      <c r="I26" s="362"/>
    </row>
    <row r="27" spans="1:9" ht="12.75">
      <c r="A27" s="367">
        <v>30</v>
      </c>
      <c r="B27" s="374"/>
      <c r="C27" s="377" t="s">
        <v>23</v>
      </c>
      <c r="D27" s="366"/>
      <c r="E27" s="364">
        <v>75</v>
      </c>
      <c r="F27" s="367"/>
      <c r="G27" s="364">
        <f>E27+F27</f>
        <v>75</v>
      </c>
      <c r="H27" s="364"/>
      <c r="I27" s="362">
        <f>IF(AND(B27&lt;&gt;"",E27&lt;&gt;""),(B27*E27+(B27*F27)+H27),"")</f>
      </c>
    </row>
    <row r="28" spans="1:9" ht="3" customHeight="1">
      <c r="A28" s="367"/>
      <c r="B28" s="362"/>
      <c r="C28" s="377"/>
      <c r="D28" s="366"/>
      <c r="E28" s="364"/>
      <c r="F28" s="367"/>
      <c r="G28" s="364"/>
      <c r="H28" s="364"/>
      <c r="I28" s="362"/>
    </row>
    <row r="29" spans="1:9" ht="15.75" customHeight="1">
      <c r="A29" s="367">
        <v>1000</v>
      </c>
      <c r="B29" s="374"/>
      <c r="C29" s="379" t="s">
        <v>273</v>
      </c>
      <c r="D29" s="366"/>
      <c r="E29" s="364">
        <v>4500</v>
      </c>
      <c r="F29" s="442"/>
      <c r="G29" s="442"/>
      <c r="H29" s="364">
        <v>325</v>
      </c>
      <c r="I29" s="362">
        <f>IF(AND(B29&lt;&gt;"",E29&lt;&gt;""),(B29*E29+(B29*F29)+H29),"")</f>
      </c>
    </row>
    <row r="30" spans="1:9" ht="3.75" customHeight="1">
      <c r="A30" s="367"/>
      <c r="B30" s="362"/>
      <c r="C30" s="377"/>
      <c r="D30" s="366"/>
      <c r="E30" s="364"/>
      <c r="F30" s="367"/>
      <c r="G30" s="367"/>
      <c r="H30" s="364"/>
      <c r="I30" s="362"/>
    </row>
    <row r="31" spans="1:9" ht="12.75">
      <c r="A31" s="367" t="s">
        <v>25</v>
      </c>
      <c r="B31" s="374"/>
      <c r="C31" s="377" t="s">
        <v>26</v>
      </c>
      <c r="D31" s="366"/>
      <c r="E31" s="364">
        <v>445</v>
      </c>
      <c r="F31" s="442"/>
      <c r="G31" s="442"/>
      <c r="H31" s="364"/>
      <c r="I31" s="362">
        <f>IF(AND(B31&lt;&gt;"",E31&lt;&gt;""),(B31*E31+(B31*F31)+H31),"")</f>
      </c>
    </row>
    <row r="32" spans="1:9" ht="25.5">
      <c r="A32" s="367"/>
      <c r="B32" s="375"/>
      <c r="C32" s="377" t="s">
        <v>79</v>
      </c>
      <c r="D32" s="366"/>
      <c r="E32" s="364"/>
      <c r="F32" s="367"/>
      <c r="G32" s="367"/>
      <c r="H32" s="364"/>
      <c r="I32" s="362"/>
    </row>
    <row r="33" spans="1:9" ht="12.75">
      <c r="A33" s="367" t="s">
        <v>27</v>
      </c>
      <c r="B33" s="374"/>
      <c r="C33" s="377" t="s">
        <v>141</v>
      </c>
      <c r="D33" s="366"/>
      <c r="E33" s="364">
        <v>645</v>
      </c>
      <c r="F33" s="442"/>
      <c r="G33" s="442"/>
      <c r="H33" s="364"/>
      <c r="I33" s="362">
        <f>IF(AND(B33&lt;&gt;"",E33&lt;&gt;""),(B33*E33+(B33*F33)+H33),"")</f>
      </c>
    </row>
    <row r="34" spans="1:9" ht="12.75">
      <c r="A34" s="367"/>
      <c r="B34" s="362"/>
      <c r="C34" s="377" t="s">
        <v>142</v>
      </c>
      <c r="D34" s="366"/>
      <c r="E34" s="364"/>
      <c r="F34" s="367"/>
      <c r="G34" s="367"/>
      <c r="H34" s="364"/>
      <c r="I34" s="362"/>
    </row>
    <row r="35" spans="1:9" ht="12.75">
      <c r="A35" s="367" t="s">
        <v>143</v>
      </c>
      <c r="B35" s="374"/>
      <c r="C35" s="377" t="s">
        <v>144</v>
      </c>
      <c r="D35" s="366"/>
      <c r="E35" s="364">
        <v>1045</v>
      </c>
      <c r="F35" s="442"/>
      <c r="G35" s="442"/>
      <c r="H35" s="364"/>
      <c r="I35" s="362">
        <f>IF(AND(B35&lt;&gt;"",E35&lt;&gt;""),(B35*E35+(B35*F35)+H35),"")</f>
      </c>
    </row>
    <row r="36" spans="1:9" ht="25.5">
      <c r="A36" s="367"/>
      <c r="B36" s="362"/>
      <c r="C36" s="377" t="s">
        <v>269</v>
      </c>
      <c r="D36" s="366"/>
      <c r="E36" s="364"/>
      <c r="F36" s="367"/>
      <c r="G36" s="367"/>
      <c r="H36" s="364"/>
      <c r="I36" s="362"/>
    </row>
    <row r="37" spans="1:9" ht="25.5">
      <c r="A37" s="367">
        <v>1002</v>
      </c>
      <c r="B37" s="374"/>
      <c r="C37" s="377" t="s">
        <v>270</v>
      </c>
      <c r="D37" s="366"/>
      <c r="E37" s="364">
        <v>100</v>
      </c>
      <c r="F37" s="442"/>
      <c r="G37" s="442"/>
      <c r="H37" s="364"/>
      <c r="I37" s="362">
        <f>IF(AND(B37&lt;&gt;"",E37&lt;&gt;""),(B37*E37+(B37*F37)+H37),"")</f>
      </c>
    </row>
    <row r="38" spans="1:9" ht="5.25" customHeight="1">
      <c r="A38" s="367"/>
      <c r="B38" s="362"/>
      <c r="C38" s="377"/>
      <c r="D38" s="366"/>
      <c r="E38" s="364"/>
      <c r="F38" s="367"/>
      <c r="G38" s="367"/>
      <c r="H38" s="364"/>
      <c r="I38" s="362"/>
    </row>
    <row r="39" spans="1:9" ht="25.5">
      <c r="A39" s="364">
        <v>46</v>
      </c>
      <c r="B39" s="374"/>
      <c r="C39" s="377" t="s">
        <v>29</v>
      </c>
      <c r="D39" s="366"/>
      <c r="E39" s="364">
        <v>895</v>
      </c>
      <c r="F39" s="442" t="s">
        <v>24</v>
      </c>
      <c r="G39" s="442"/>
      <c r="H39" s="364"/>
      <c r="I39" s="362">
        <f>IF(AND(B39&lt;&gt;"",E39&lt;&gt;""),(B39*E39+(B39*F39)+H39),"")</f>
      </c>
    </row>
    <row r="40" spans="1:9" ht="10.5" customHeight="1">
      <c r="A40" s="364"/>
      <c r="B40" s="362"/>
      <c r="C40" s="377"/>
      <c r="D40" s="366"/>
      <c r="E40" s="364"/>
      <c r="F40" s="367"/>
      <c r="G40" s="364"/>
      <c r="H40" s="364"/>
      <c r="I40" s="362"/>
    </row>
    <row r="41" spans="1:9" ht="12.75">
      <c r="A41" s="364">
        <v>200</v>
      </c>
      <c r="B41" s="374"/>
      <c r="C41" s="377" t="s">
        <v>30</v>
      </c>
      <c r="D41" s="366"/>
      <c r="E41" s="364">
        <v>35</v>
      </c>
      <c r="F41" s="367">
        <v>10</v>
      </c>
      <c r="G41" s="364">
        <f>E41+F41</f>
        <v>45</v>
      </c>
      <c r="H41" s="364"/>
      <c r="I41" s="362">
        <f>IF(AND(B41&lt;&gt;"",E41&lt;&gt;""),(B41*E41+(B41*F41)+H41),"")</f>
      </c>
    </row>
    <row r="42" spans="1:9" ht="3.75" customHeight="1">
      <c r="A42" s="364"/>
      <c r="B42" s="362"/>
      <c r="C42" s="377"/>
      <c r="D42" s="366"/>
      <c r="E42" s="364"/>
      <c r="F42" s="367"/>
      <c r="G42" s="364"/>
      <c r="H42" s="364"/>
      <c r="I42" s="362"/>
    </row>
    <row r="43" spans="1:9" ht="12.75">
      <c r="A43" s="364">
        <v>95</v>
      </c>
      <c r="B43" s="374"/>
      <c r="C43" s="377" t="s">
        <v>155</v>
      </c>
      <c r="D43" s="364"/>
      <c r="E43" s="364">
        <v>22</v>
      </c>
      <c r="F43" s="364">
        <v>10</v>
      </c>
      <c r="G43" s="364">
        <f>E43+F43</f>
        <v>32</v>
      </c>
      <c r="H43" s="364"/>
      <c r="I43" s="362">
        <f>IF(AND(B43&lt;&gt;"",E43&lt;&gt;""),(B43*E43+(B43*F43)+H43),"")</f>
      </c>
    </row>
    <row r="44" spans="1:9" ht="3" customHeight="1">
      <c r="A44" s="364"/>
      <c r="B44" s="362"/>
      <c r="C44" s="377"/>
      <c r="D44" s="364"/>
      <c r="E44" s="364"/>
      <c r="F44" s="364"/>
      <c r="G44" s="364"/>
      <c r="H44" s="364"/>
      <c r="I44" s="362"/>
    </row>
    <row r="45" spans="1:9" ht="12.75">
      <c r="A45" s="364">
        <v>100</v>
      </c>
      <c r="B45" s="374"/>
      <c r="C45" s="377" t="s">
        <v>156</v>
      </c>
      <c r="D45" s="364"/>
      <c r="E45" s="364">
        <v>30</v>
      </c>
      <c r="F45" s="364"/>
      <c r="G45" s="364">
        <f>E45+F45</f>
        <v>30</v>
      </c>
      <c r="H45" s="364"/>
      <c r="I45" s="362">
        <f>IF(AND(B45&lt;&gt;"",E45&lt;&gt;""),(B45*E45+(B45*F45)+H45),"")</f>
      </c>
    </row>
    <row r="46" spans="1:9" ht="3" customHeight="1">
      <c r="A46" s="364"/>
      <c r="B46" s="362"/>
      <c r="C46" s="377"/>
      <c r="D46" s="364"/>
      <c r="E46" s="364"/>
      <c r="F46" s="364"/>
      <c r="G46" s="364"/>
      <c r="H46" s="364"/>
      <c r="I46" s="362"/>
    </row>
    <row r="47" spans="1:9" ht="25.5">
      <c r="A47" s="364">
        <v>110</v>
      </c>
      <c r="B47" s="374"/>
      <c r="C47" s="377" t="s">
        <v>157</v>
      </c>
      <c r="D47" s="364"/>
      <c r="E47" s="364">
        <v>35</v>
      </c>
      <c r="F47" s="364">
        <v>6</v>
      </c>
      <c r="G47" s="364">
        <f>E47+F47</f>
        <v>41</v>
      </c>
      <c r="H47" s="364"/>
      <c r="I47" s="362">
        <f>IF(AND(B47&lt;&gt;"",E47&lt;&gt;""),(B47*E47+(B47*F47)+H47),"")</f>
      </c>
    </row>
    <row r="48" spans="1:9" ht="3.75" customHeight="1">
      <c r="A48" s="364"/>
      <c r="B48" s="362"/>
      <c r="C48" s="377"/>
      <c r="D48" s="367"/>
      <c r="E48" s="364"/>
      <c r="F48" s="364"/>
      <c r="G48" s="364"/>
      <c r="H48" s="364"/>
      <c r="I48" s="362"/>
    </row>
    <row r="49" spans="1:9" ht="12.75">
      <c r="A49" s="364">
        <v>115</v>
      </c>
      <c r="B49" s="374"/>
      <c r="C49" s="377" t="s">
        <v>158</v>
      </c>
      <c r="D49" s="364"/>
      <c r="E49" s="364">
        <v>25</v>
      </c>
      <c r="F49" s="364">
        <v>7</v>
      </c>
      <c r="G49" s="364">
        <f>E49+F49</f>
        <v>32</v>
      </c>
      <c r="H49" s="364"/>
      <c r="I49" s="362">
        <f>IF(AND(B49&lt;&gt;"",E49&lt;&gt;""),(B49*E49+(B49*F49)+H49),"")</f>
      </c>
    </row>
    <row r="50" spans="1:9" ht="3.75" customHeight="1">
      <c r="A50" s="364"/>
      <c r="B50" s="362"/>
      <c r="C50" s="377"/>
      <c r="D50" s="364"/>
      <c r="E50" s="364"/>
      <c r="F50" s="364"/>
      <c r="G50" s="364"/>
      <c r="H50" s="364"/>
      <c r="I50" s="362"/>
    </row>
    <row r="51" spans="1:9" ht="12.75">
      <c r="A51" s="364">
        <v>120</v>
      </c>
      <c r="B51" s="374"/>
      <c r="C51" s="377" t="s">
        <v>31</v>
      </c>
      <c r="D51" s="364"/>
      <c r="E51" s="364">
        <v>25</v>
      </c>
      <c r="F51" s="364">
        <v>7</v>
      </c>
      <c r="G51" s="364">
        <f>E51+F51</f>
        <v>32</v>
      </c>
      <c r="H51" s="364"/>
      <c r="I51" s="362">
        <f>IF(AND(B51&lt;&gt;"",E51&lt;&gt;""),(B51*E51+(B51*F51)+H51),"")</f>
      </c>
    </row>
    <row r="52" spans="1:9" ht="3" customHeight="1">
      <c r="A52" s="364"/>
      <c r="B52" s="362"/>
      <c r="C52" s="377"/>
      <c r="D52" s="364"/>
      <c r="E52" s="364"/>
      <c r="F52" s="364"/>
      <c r="G52" s="364"/>
      <c r="H52" s="364"/>
      <c r="I52" s="362"/>
    </row>
    <row r="53" spans="1:9" ht="24.75" customHeight="1">
      <c r="A53" s="370">
        <v>125</v>
      </c>
      <c r="B53" s="374"/>
      <c r="C53" s="377" t="s">
        <v>32</v>
      </c>
      <c r="D53" s="364"/>
      <c r="E53" s="364">
        <v>30</v>
      </c>
      <c r="F53" s="364">
        <v>7</v>
      </c>
      <c r="G53" s="364">
        <f>E53+F53</f>
        <v>37</v>
      </c>
      <c r="H53" s="365"/>
      <c r="I53" s="362">
        <f>IF(AND(B53&lt;&gt;"",E53&lt;&gt;""),(B53*E53+(B53*F53)+H53),"")</f>
      </c>
    </row>
    <row r="54" spans="1:9" ht="2.25" customHeight="1">
      <c r="A54" s="364"/>
      <c r="B54" s="362"/>
      <c r="C54" s="377"/>
      <c r="D54" s="367"/>
      <c r="E54" s="364"/>
      <c r="F54" s="364"/>
      <c r="G54" s="364"/>
      <c r="H54" s="364"/>
      <c r="I54" s="362"/>
    </row>
    <row r="55" spans="1:9" ht="12.75">
      <c r="A55" s="364">
        <v>130</v>
      </c>
      <c r="B55" s="374"/>
      <c r="C55" s="377" t="s">
        <v>33</v>
      </c>
      <c r="D55" s="364"/>
      <c r="E55" s="364">
        <v>30</v>
      </c>
      <c r="F55" s="364"/>
      <c r="G55" s="364">
        <f>E55+F55</f>
        <v>30</v>
      </c>
      <c r="H55" s="364"/>
      <c r="I55" s="362">
        <f>IF(AND(B55&lt;&gt;"",E55&lt;&gt;""),(B55*E55+(B55*F55)+H55),"")</f>
      </c>
    </row>
    <row r="56" spans="1:9" ht="11.25" customHeight="1">
      <c r="A56" s="364"/>
      <c r="B56" s="362"/>
      <c r="C56" s="377" t="s">
        <v>34</v>
      </c>
      <c r="D56" s="364"/>
      <c r="E56" s="364"/>
      <c r="F56" s="364"/>
      <c r="G56" s="364"/>
      <c r="H56" s="364"/>
      <c r="I56" s="362"/>
    </row>
    <row r="57" spans="1:9" ht="3" customHeight="1">
      <c r="A57" s="364"/>
      <c r="B57" s="362"/>
      <c r="C57" s="377"/>
      <c r="D57" s="364"/>
      <c r="E57" s="364"/>
      <c r="F57" s="364"/>
      <c r="G57" s="364"/>
      <c r="H57" s="364"/>
      <c r="I57" s="362"/>
    </row>
    <row r="58" spans="1:9" ht="12.75">
      <c r="A58" s="364">
        <v>135</v>
      </c>
      <c r="B58" s="374"/>
      <c r="C58" s="377" t="s">
        <v>222</v>
      </c>
      <c r="D58" s="364"/>
      <c r="E58" s="364">
        <v>30</v>
      </c>
      <c r="F58" s="364">
        <v>7</v>
      </c>
      <c r="G58" s="364">
        <f>E58+F58</f>
        <v>37</v>
      </c>
      <c r="H58" s="364"/>
      <c r="I58" s="362">
        <f>IF(AND(B58&lt;&gt;"",E58&lt;&gt;""),(B58*E58+(B58*F58)+H58),"")</f>
      </c>
    </row>
    <row r="59" spans="1:9" ht="3.75" customHeight="1">
      <c r="A59" s="364"/>
      <c r="B59" s="362"/>
      <c r="C59" s="377"/>
      <c r="D59" s="367"/>
      <c r="E59" s="364"/>
      <c r="F59" s="364"/>
      <c r="G59" s="364"/>
      <c r="H59" s="364"/>
      <c r="I59" s="362"/>
    </row>
    <row r="60" spans="1:9" ht="12.75">
      <c r="A60" s="364">
        <v>140</v>
      </c>
      <c r="B60" s="374"/>
      <c r="C60" s="377" t="s">
        <v>223</v>
      </c>
      <c r="D60" s="364"/>
      <c r="E60" s="364">
        <v>30</v>
      </c>
      <c r="F60" s="364"/>
      <c r="G60" s="364">
        <f>E60+F60</f>
        <v>30</v>
      </c>
      <c r="H60" s="364"/>
      <c r="I60" s="362">
        <f>IF(AND(B60&lt;&gt;"",E60&lt;&gt;""),(B60*E60+(B60*F60)+H60),"")</f>
      </c>
    </row>
    <row r="61" spans="1:9" ht="3.75" customHeight="1">
      <c r="A61" s="364"/>
      <c r="B61" s="362"/>
      <c r="C61" s="377"/>
      <c r="D61" s="364"/>
      <c r="E61" s="364"/>
      <c r="F61" s="364"/>
      <c r="G61" s="364"/>
      <c r="H61" s="364"/>
      <c r="I61" s="362"/>
    </row>
    <row r="62" spans="1:9" ht="12.75">
      <c r="A62" s="364">
        <v>145</v>
      </c>
      <c r="B62" s="374"/>
      <c r="C62" s="377" t="s">
        <v>224</v>
      </c>
      <c r="D62" s="364"/>
      <c r="E62" s="364">
        <v>30</v>
      </c>
      <c r="F62" s="364"/>
      <c r="G62" s="364">
        <f>E62+F62</f>
        <v>30</v>
      </c>
      <c r="H62" s="364"/>
      <c r="I62" s="362">
        <f>IF(AND(B62&lt;&gt;"",E62&lt;&gt;""),(B62*E62+(B62*F62)+H62),"")</f>
      </c>
    </row>
    <row r="63" spans="1:9" ht="3.75" customHeight="1">
      <c r="A63" s="364"/>
      <c r="B63" s="362"/>
      <c r="C63" s="377"/>
      <c r="D63" s="364"/>
      <c r="E63" s="364"/>
      <c r="F63" s="364"/>
      <c r="G63" s="364"/>
      <c r="H63" s="364"/>
      <c r="I63" s="362"/>
    </row>
    <row r="64" spans="1:9" ht="12.75">
      <c r="A64" s="364">
        <v>150</v>
      </c>
      <c r="B64" s="374"/>
      <c r="C64" s="377" t="s">
        <v>236</v>
      </c>
      <c r="D64" s="364"/>
      <c r="E64" s="364">
        <v>30</v>
      </c>
      <c r="F64" s="364"/>
      <c r="G64" s="364">
        <f>E64+F64</f>
        <v>30</v>
      </c>
      <c r="H64" s="364"/>
      <c r="I64" s="362">
        <f>IF(AND(B64&lt;&gt;"",E64&lt;&gt;""),(B64*E64+(B64*F64)+H64),"")</f>
      </c>
    </row>
    <row r="65" spans="1:9" ht="2.25" customHeight="1">
      <c r="A65" s="364"/>
      <c r="B65" s="362"/>
      <c r="C65" s="377"/>
      <c r="D65" s="364"/>
      <c r="E65" s="364"/>
      <c r="F65" s="364"/>
      <c r="G65" s="364"/>
      <c r="H65" s="364"/>
      <c r="I65" s="362"/>
    </row>
    <row r="66" spans="1:9" ht="12.75">
      <c r="A66" s="364">
        <v>155</v>
      </c>
      <c r="B66" s="374"/>
      <c r="C66" s="377" t="s">
        <v>237</v>
      </c>
      <c r="D66" s="364"/>
      <c r="E66" s="364">
        <v>45</v>
      </c>
      <c r="F66" s="364"/>
      <c r="G66" s="364">
        <f>E66+F66</f>
        <v>45</v>
      </c>
      <c r="H66" s="364"/>
      <c r="I66" s="362">
        <f>IF(AND(B66&lt;&gt;"",E66&lt;&gt;""),(B66*E66+(B66*F66)+H66),"")</f>
      </c>
    </row>
    <row r="67" spans="1:9" ht="1.5" customHeight="1">
      <c r="A67" s="364"/>
      <c r="B67" s="362"/>
      <c r="C67" s="377"/>
      <c r="D67" s="364"/>
      <c r="E67" s="364"/>
      <c r="F67" s="364"/>
      <c r="G67" s="364"/>
      <c r="H67" s="364"/>
      <c r="I67" s="362"/>
    </row>
    <row r="68" spans="1:9" ht="25.5">
      <c r="A68" s="370">
        <v>160</v>
      </c>
      <c r="B68" s="374"/>
      <c r="C68" s="377" t="s">
        <v>56</v>
      </c>
      <c r="D68" s="364"/>
      <c r="E68" s="364">
        <v>20</v>
      </c>
      <c r="F68" s="364">
        <v>7</v>
      </c>
      <c r="G68" s="364">
        <f>E68+F68</f>
        <v>27</v>
      </c>
      <c r="H68" s="364"/>
      <c r="I68" s="362">
        <f>IF(AND(B68&lt;&gt;"",E68&lt;&gt;""),(B68*E68+(B68*F68)+H68),"")</f>
      </c>
    </row>
    <row r="69" spans="1:9" ht="0.75" customHeight="1">
      <c r="A69" s="364"/>
      <c r="B69" s="362"/>
      <c r="C69" s="377"/>
      <c r="D69" s="367"/>
      <c r="E69" s="364"/>
      <c r="F69" s="364"/>
      <c r="G69" s="364"/>
      <c r="H69" s="364"/>
      <c r="I69" s="362"/>
    </row>
    <row r="70" spans="1:9" ht="12.75">
      <c r="A70" s="364">
        <v>165</v>
      </c>
      <c r="B70" s="374"/>
      <c r="C70" s="377" t="s">
        <v>247</v>
      </c>
      <c r="D70" s="364"/>
      <c r="E70" s="367">
        <v>35</v>
      </c>
      <c r="F70" s="364">
        <v>6</v>
      </c>
      <c r="G70" s="364">
        <f>E70+F70</f>
        <v>41</v>
      </c>
      <c r="H70" s="364"/>
      <c r="I70" s="362">
        <f>IF(AND(B70&lt;&gt;"",E70&lt;&gt;""),(B70*E70+(B70*F70)+H70),"")</f>
      </c>
    </row>
    <row r="71" spans="1:9" ht="1.5" customHeight="1">
      <c r="A71" s="364"/>
      <c r="B71" s="362"/>
      <c r="C71" s="377"/>
      <c r="D71" s="364"/>
      <c r="E71" s="364"/>
      <c r="F71" s="364"/>
      <c r="G71" s="364"/>
      <c r="H71" s="364"/>
      <c r="I71" s="362"/>
    </row>
    <row r="72" spans="1:9" ht="12.75">
      <c r="A72" s="364">
        <v>170</v>
      </c>
      <c r="B72" s="374"/>
      <c r="C72" s="377" t="s">
        <v>248</v>
      </c>
      <c r="D72" s="364"/>
      <c r="E72" s="364">
        <v>30</v>
      </c>
      <c r="F72" s="364">
        <v>6</v>
      </c>
      <c r="G72" s="364">
        <f>E72+F72</f>
        <v>36</v>
      </c>
      <c r="H72" s="364"/>
      <c r="I72" s="362">
        <f>IF(AND(B72&lt;&gt;"",E72&lt;&gt;""),(B72*E72+(B72*F72)+H72),"")</f>
      </c>
    </row>
    <row r="73" spans="1:9" ht="3" customHeight="1">
      <c r="A73" s="364"/>
      <c r="B73" s="362"/>
      <c r="C73" s="377"/>
      <c r="D73" s="364"/>
      <c r="E73" s="364"/>
      <c r="F73" s="364"/>
      <c r="G73" s="364"/>
      <c r="H73" s="364"/>
      <c r="I73" s="362"/>
    </row>
    <row r="74" spans="1:9" ht="12.75">
      <c r="A74" s="364">
        <v>175</v>
      </c>
      <c r="B74" s="374"/>
      <c r="C74" s="377" t="s">
        <v>249</v>
      </c>
      <c r="D74" s="364"/>
      <c r="E74" s="364">
        <v>35</v>
      </c>
      <c r="F74" s="364">
        <v>7</v>
      </c>
      <c r="G74" s="364">
        <f>E74+F74</f>
        <v>42</v>
      </c>
      <c r="H74" s="364"/>
      <c r="I74" s="362">
        <f>IF(AND(B74&lt;&gt;"",E74&lt;&gt;""),(B74*E74+(B74*F74)+H74),"")</f>
      </c>
    </row>
    <row r="75" spans="1:9" ht="1.5" customHeight="1">
      <c r="A75" s="364"/>
      <c r="B75" s="362"/>
      <c r="C75" s="377"/>
      <c r="D75" s="364"/>
      <c r="E75" s="364"/>
      <c r="F75" s="364"/>
      <c r="G75" s="364"/>
      <c r="H75" s="364"/>
      <c r="I75" s="362"/>
    </row>
    <row r="76" spans="1:9" ht="25.5">
      <c r="A76" s="364">
        <v>180</v>
      </c>
      <c r="B76" s="374"/>
      <c r="C76" s="377" t="s">
        <v>250</v>
      </c>
      <c r="D76" s="364"/>
      <c r="E76" s="364">
        <v>40</v>
      </c>
      <c r="F76" s="364">
        <v>10</v>
      </c>
      <c r="G76" s="364">
        <f>E76+F76</f>
        <v>50</v>
      </c>
      <c r="H76" s="364"/>
      <c r="I76" s="362">
        <f>IF(AND(B76&lt;&gt;"",E76&lt;&gt;""),(B76*E76+(B76*F76)+H76),"")</f>
      </c>
    </row>
    <row r="77" spans="1:9" ht="1.5" customHeight="1">
      <c r="A77" s="364"/>
      <c r="B77" s="362"/>
      <c r="C77" s="377"/>
      <c r="D77" s="367"/>
      <c r="E77" s="364"/>
      <c r="F77" s="364"/>
      <c r="G77" s="364"/>
      <c r="H77" s="364"/>
      <c r="I77" s="362"/>
    </row>
    <row r="78" spans="1:9" ht="12.75">
      <c r="A78" s="364">
        <v>185</v>
      </c>
      <c r="B78" s="374"/>
      <c r="C78" s="377" t="s">
        <v>72</v>
      </c>
      <c r="D78" s="364"/>
      <c r="E78" s="364">
        <v>99</v>
      </c>
      <c r="F78" s="364"/>
      <c r="G78" s="364">
        <f>E78+F78</f>
        <v>99</v>
      </c>
      <c r="H78" s="364"/>
      <c r="I78" s="362">
        <f>IF(AND(B78&lt;&gt;"",E78&lt;&gt;""),(B78*E78+(B78*F78)+H78),"")</f>
      </c>
    </row>
    <row r="79" spans="1:9" ht="2.25" customHeight="1">
      <c r="A79" s="364"/>
      <c r="B79" s="362"/>
      <c r="C79" s="377"/>
      <c r="D79" s="364"/>
      <c r="E79" s="364"/>
      <c r="F79" s="364"/>
      <c r="G79" s="364"/>
      <c r="H79" s="364"/>
      <c r="I79" s="362"/>
    </row>
    <row r="80" spans="1:9" ht="12.75">
      <c r="A80" s="364">
        <v>195</v>
      </c>
      <c r="B80" s="374"/>
      <c r="C80" s="377" t="s">
        <v>73</v>
      </c>
      <c r="D80" s="364"/>
      <c r="E80" s="364">
        <v>35</v>
      </c>
      <c r="F80" s="364">
        <v>7</v>
      </c>
      <c r="G80" s="364">
        <f>E80+F80</f>
        <v>42</v>
      </c>
      <c r="H80" s="364"/>
      <c r="I80" s="362">
        <f>IF(AND(B80&lt;&gt;"",E80&lt;&gt;""),(B80*E80+(B80*F80)+H80),"")</f>
      </c>
    </row>
    <row r="81" spans="1:9" ht="2.25" customHeight="1">
      <c r="A81" s="364"/>
      <c r="B81" s="362"/>
      <c r="C81" s="377"/>
      <c r="D81" s="364"/>
      <c r="E81" s="364"/>
      <c r="F81" s="364"/>
      <c r="G81" s="364"/>
      <c r="H81" s="364"/>
      <c r="I81" s="362"/>
    </row>
    <row r="82" spans="1:9" ht="14.25" customHeight="1">
      <c r="A82" s="444"/>
      <c r="B82" s="444"/>
      <c r="C82" s="445"/>
      <c r="D82" s="445"/>
      <c r="E82" s="445"/>
      <c r="F82" s="443" t="s">
        <v>1297</v>
      </c>
      <c r="G82" s="443"/>
      <c r="H82" s="443"/>
      <c r="I82" s="362">
        <f>SUM(I2:I80)</f>
        <v>1965</v>
      </c>
    </row>
    <row r="83" spans="1:9" ht="15" customHeight="1">
      <c r="A83" s="444"/>
      <c r="B83" s="444"/>
      <c r="C83" s="445"/>
      <c r="D83" s="445"/>
      <c r="E83" s="445"/>
      <c r="F83" s="366"/>
      <c r="G83" s="366"/>
      <c r="H83" s="364"/>
      <c r="I83" s="362"/>
    </row>
    <row r="84" spans="1:9" ht="12.75">
      <c r="A84" s="371"/>
      <c r="B84" s="372"/>
      <c r="C84" s="377"/>
      <c r="D84" s="364"/>
      <c r="E84" s="443" t="s">
        <v>74</v>
      </c>
      <c r="F84" s="443"/>
      <c r="G84" s="443"/>
      <c r="H84" s="364"/>
      <c r="I84" s="362"/>
    </row>
    <row r="85" spans="3:5" ht="40.5" customHeight="1">
      <c r="C85" s="378" t="s">
        <v>1362</v>
      </c>
      <c r="E85" s="399"/>
    </row>
  </sheetData>
  <mergeCells count="11">
    <mergeCell ref="E84:G84"/>
    <mergeCell ref="F39:G39"/>
    <mergeCell ref="A82:B83"/>
    <mergeCell ref="C82:E82"/>
    <mergeCell ref="C83:E83"/>
    <mergeCell ref="F82:H82"/>
    <mergeCell ref="F29:G29"/>
    <mergeCell ref="F31:G31"/>
    <mergeCell ref="F37:G37"/>
    <mergeCell ref="F33:G33"/>
    <mergeCell ref="F35:G35"/>
  </mergeCells>
  <printOptions/>
  <pageMargins left="0.5" right="0.25" top="0.5" bottom="0.25" header="0" footer="0"/>
  <pageSetup fitToHeight="1" fitToWidth="1" orientation="portrait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1"/>
  <sheetViews>
    <sheetView zoomScale="125" zoomScaleNormal="125" workbookViewId="0" topLeftCell="A35">
      <selection activeCell="H71" sqref="H71"/>
    </sheetView>
  </sheetViews>
  <sheetFormatPr defaultColWidth="11.19921875" defaultRowHeight="15"/>
  <cols>
    <col min="1" max="1" width="4.5" style="57" customWidth="1"/>
    <col min="2" max="2" width="14.69921875" style="57" customWidth="1"/>
    <col min="3" max="3" width="7.8984375" style="57" customWidth="1"/>
    <col min="4" max="4" width="6.5" style="57" customWidth="1"/>
    <col min="5" max="5" width="10.69921875" style="57" customWidth="1"/>
    <col min="6" max="7" width="6.59765625" style="121" customWidth="1"/>
    <col min="8" max="9" width="7.8984375" style="120" customWidth="1"/>
    <col min="10" max="10" width="8.19921875" style="57" customWidth="1"/>
    <col min="11" max="16384" width="8" style="57" customWidth="1"/>
  </cols>
  <sheetData>
    <row r="1" spans="1:11" ht="18" customHeight="1">
      <c r="A1" s="427" t="s">
        <v>306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9" s="66" customFormat="1" ht="15" customHeight="1" thickBot="1">
      <c r="A2" s="138" t="s">
        <v>924</v>
      </c>
      <c r="C2" s="119"/>
      <c r="D2" s="120"/>
      <c r="F2" s="121"/>
      <c r="G2" s="121"/>
      <c r="H2" s="120"/>
      <c r="I2" s="120"/>
    </row>
    <row r="3" spans="1:9" s="66" customFormat="1" ht="11.25" customHeight="1" thickBot="1">
      <c r="A3" s="63" t="s">
        <v>135</v>
      </c>
      <c r="B3" s="618" t="s">
        <v>136</v>
      </c>
      <c r="C3" s="619"/>
      <c r="D3" s="63" t="s">
        <v>137</v>
      </c>
      <c r="E3" s="63" t="s">
        <v>138</v>
      </c>
      <c r="F3" s="64" t="s">
        <v>139</v>
      </c>
      <c r="G3" s="65">
        <v>0.2</v>
      </c>
      <c r="H3" s="63" t="s">
        <v>75</v>
      </c>
      <c r="I3" s="63" t="s">
        <v>78</v>
      </c>
    </row>
    <row r="4" spans="1:7" s="66" customFormat="1" ht="4.5" customHeight="1">
      <c r="A4" s="67"/>
      <c r="B4" s="68"/>
      <c r="C4" s="69"/>
      <c r="D4" s="67"/>
      <c r="F4" s="121"/>
      <c r="G4" s="120"/>
    </row>
    <row r="5" spans="1:7" s="66" customFormat="1" ht="10.5" thickBot="1">
      <c r="A5" s="139" t="s">
        <v>925</v>
      </c>
      <c r="F5" s="121"/>
      <c r="G5" s="120"/>
    </row>
    <row r="6" spans="1:9" s="66" customFormat="1" ht="10.5" thickBot="1">
      <c r="A6" s="707">
        <v>49</v>
      </c>
      <c r="B6" s="110" t="s">
        <v>926</v>
      </c>
      <c r="C6" s="71" t="s">
        <v>927</v>
      </c>
      <c r="D6" s="72" t="s">
        <v>314</v>
      </c>
      <c r="E6" s="73" t="s">
        <v>928</v>
      </c>
      <c r="F6" s="176">
        <v>14.99</v>
      </c>
      <c r="G6" s="236">
        <f>0.8*F6</f>
        <v>11.992</v>
      </c>
      <c r="H6" s="76"/>
      <c r="I6" s="237">
        <f aca="true" t="shared" si="0" ref="I6:I18">G6*H6</f>
        <v>0</v>
      </c>
    </row>
    <row r="7" spans="1:9" s="66" customFormat="1" ht="15.75" customHeight="1" thickBot="1">
      <c r="A7" s="708"/>
      <c r="B7" s="699" t="s">
        <v>929</v>
      </c>
      <c r="C7" s="78" t="s">
        <v>927</v>
      </c>
      <c r="D7" s="79" t="s">
        <v>314</v>
      </c>
      <c r="E7" s="80" t="s">
        <v>930</v>
      </c>
      <c r="F7" s="384">
        <v>5.99</v>
      </c>
      <c r="G7" s="238">
        <f>0.8*F7</f>
        <v>4.792000000000001</v>
      </c>
      <c r="H7" s="80"/>
      <c r="I7" s="237">
        <f t="shared" si="0"/>
        <v>0</v>
      </c>
    </row>
    <row r="8" spans="1:9" s="66" customFormat="1" ht="15.75" customHeight="1" thickBot="1">
      <c r="A8" s="708"/>
      <c r="B8" s="701"/>
      <c r="C8" s="78" t="s">
        <v>931</v>
      </c>
      <c r="D8" s="79" t="s">
        <v>314</v>
      </c>
      <c r="E8" s="80" t="s">
        <v>932</v>
      </c>
      <c r="F8" s="386"/>
      <c r="G8" s="239">
        <f>0.8*F7</f>
        <v>4.792000000000001</v>
      </c>
      <c r="H8" s="80"/>
      <c r="I8" s="237">
        <f t="shared" si="0"/>
        <v>0</v>
      </c>
    </row>
    <row r="9" spans="1:9" s="66" customFormat="1" ht="15.75" customHeight="1" thickBot="1">
      <c r="A9" s="708"/>
      <c r="B9" s="424" t="s">
        <v>933</v>
      </c>
      <c r="C9" s="696" t="s">
        <v>927</v>
      </c>
      <c r="D9" s="83" t="s">
        <v>491</v>
      </c>
      <c r="E9" s="84" t="s">
        <v>934</v>
      </c>
      <c r="F9" s="710">
        <v>11.99</v>
      </c>
      <c r="G9" s="240">
        <f aca="true" t="shared" si="1" ref="G9:G18">0.8*$F$9</f>
        <v>9.592</v>
      </c>
      <c r="H9" s="86"/>
      <c r="I9" s="237">
        <f t="shared" si="0"/>
        <v>0</v>
      </c>
    </row>
    <row r="10" spans="1:9" s="66" customFormat="1" ht="15.75" customHeight="1" thickBot="1">
      <c r="A10" s="708"/>
      <c r="B10" s="425"/>
      <c r="C10" s="697"/>
      <c r="D10" s="83" t="s">
        <v>493</v>
      </c>
      <c r="E10" s="84" t="s">
        <v>935</v>
      </c>
      <c r="F10" s="711"/>
      <c r="G10" s="240">
        <f t="shared" si="1"/>
        <v>9.592</v>
      </c>
      <c r="H10" s="86"/>
      <c r="I10" s="237">
        <f t="shared" si="0"/>
        <v>0</v>
      </c>
    </row>
    <row r="11" spans="1:9" s="66" customFormat="1" ht="15.75" customHeight="1" thickBot="1">
      <c r="A11" s="708"/>
      <c r="B11" s="425"/>
      <c r="C11" s="697"/>
      <c r="D11" s="83" t="s">
        <v>495</v>
      </c>
      <c r="E11" s="84" t="s">
        <v>936</v>
      </c>
      <c r="F11" s="711"/>
      <c r="G11" s="240">
        <f t="shared" si="1"/>
        <v>9.592</v>
      </c>
      <c r="H11" s="86"/>
      <c r="I11" s="237">
        <f t="shared" si="0"/>
        <v>0</v>
      </c>
    </row>
    <row r="12" spans="1:9" s="66" customFormat="1" ht="15.75" customHeight="1" thickBot="1">
      <c r="A12" s="708"/>
      <c r="B12" s="425"/>
      <c r="C12" s="697"/>
      <c r="D12" s="83" t="s">
        <v>704</v>
      </c>
      <c r="E12" s="84" t="s">
        <v>937</v>
      </c>
      <c r="F12" s="711"/>
      <c r="G12" s="240">
        <f t="shared" si="1"/>
        <v>9.592</v>
      </c>
      <c r="H12" s="86"/>
      <c r="I12" s="237">
        <f t="shared" si="0"/>
        <v>0</v>
      </c>
    </row>
    <row r="13" spans="1:9" s="66" customFormat="1" ht="15.75" customHeight="1" thickBot="1">
      <c r="A13" s="708"/>
      <c r="B13" s="425"/>
      <c r="C13" s="698"/>
      <c r="D13" s="83" t="s">
        <v>706</v>
      </c>
      <c r="E13" s="82" t="s">
        <v>938</v>
      </c>
      <c r="F13" s="711"/>
      <c r="G13" s="240">
        <f t="shared" si="1"/>
        <v>9.592</v>
      </c>
      <c r="H13" s="86"/>
      <c r="I13" s="237">
        <f t="shared" si="0"/>
        <v>0</v>
      </c>
    </row>
    <row r="14" spans="1:9" s="66" customFormat="1" ht="15.75" customHeight="1" thickBot="1">
      <c r="A14" s="708"/>
      <c r="B14" s="425"/>
      <c r="C14" s="696" t="s">
        <v>931</v>
      </c>
      <c r="D14" s="83" t="s">
        <v>491</v>
      </c>
      <c r="E14" s="82" t="s">
        <v>939</v>
      </c>
      <c r="F14" s="711"/>
      <c r="G14" s="240">
        <f t="shared" si="1"/>
        <v>9.592</v>
      </c>
      <c r="H14" s="86"/>
      <c r="I14" s="237">
        <f t="shared" si="0"/>
        <v>0</v>
      </c>
    </row>
    <row r="15" spans="1:9" s="66" customFormat="1" ht="15.75" customHeight="1" thickBot="1">
      <c r="A15" s="708"/>
      <c r="B15" s="425"/>
      <c r="C15" s="697"/>
      <c r="D15" s="83" t="s">
        <v>493</v>
      </c>
      <c r="E15" s="82" t="s">
        <v>755</v>
      </c>
      <c r="F15" s="711"/>
      <c r="G15" s="240">
        <f t="shared" si="1"/>
        <v>9.592</v>
      </c>
      <c r="H15" s="86"/>
      <c r="I15" s="237">
        <f t="shared" si="0"/>
        <v>0</v>
      </c>
    </row>
    <row r="16" spans="1:9" s="66" customFormat="1" ht="15.75" customHeight="1" thickBot="1">
      <c r="A16" s="708"/>
      <c r="B16" s="425"/>
      <c r="C16" s="697"/>
      <c r="D16" s="83" t="s">
        <v>495</v>
      </c>
      <c r="E16" s="82" t="s">
        <v>756</v>
      </c>
      <c r="F16" s="711"/>
      <c r="G16" s="240">
        <f t="shared" si="1"/>
        <v>9.592</v>
      </c>
      <c r="H16" s="86"/>
      <c r="I16" s="237">
        <f t="shared" si="0"/>
        <v>0</v>
      </c>
    </row>
    <row r="17" spans="1:9" s="66" customFormat="1" ht="15.75" customHeight="1" thickBot="1">
      <c r="A17" s="708"/>
      <c r="B17" s="425"/>
      <c r="C17" s="697"/>
      <c r="D17" s="83" t="s">
        <v>704</v>
      </c>
      <c r="E17" s="82" t="s">
        <v>757</v>
      </c>
      <c r="F17" s="711"/>
      <c r="G17" s="240">
        <f t="shared" si="1"/>
        <v>9.592</v>
      </c>
      <c r="H17" s="86"/>
      <c r="I17" s="237">
        <f t="shared" si="0"/>
        <v>0</v>
      </c>
    </row>
    <row r="18" spans="1:9" s="66" customFormat="1" ht="15.75" customHeight="1" thickBot="1">
      <c r="A18" s="708"/>
      <c r="B18" s="426"/>
      <c r="C18" s="698"/>
      <c r="D18" s="83" t="s">
        <v>706</v>
      </c>
      <c r="E18" s="82" t="s">
        <v>758</v>
      </c>
      <c r="F18" s="712"/>
      <c r="G18" s="240">
        <f t="shared" si="1"/>
        <v>9.592</v>
      </c>
      <c r="H18" s="86"/>
      <c r="I18" s="237">
        <f t="shared" si="0"/>
        <v>0</v>
      </c>
    </row>
    <row r="19" spans="1:9" s="66" customFormat="1" ht="11.25" customHeight="1" thickBot="1">
      <c r="A19" s="708"/>
      <c r="B19" s="699" t="s">
        <v>759</v>
      </c>
      <c r="C19" s="702" t="s">
        <v>931</v>
      </c>
      <c r="D19" s="79" t="s">
        <v>491</v>
      </c>
      <c r="E19" s="78" t="s">
        <v>760</v>
      </c>
      <c r="F19" s="384">
        <v>19.99</v>
      </c>
      <c r="G19" s="238">
        <f>0.8*F19</f>
        <v>15.991999999999999</v>
      </c>
      <c r="H19" s="80"/>
      <c r="I19" s="237">
        <f>$G$19*H19</f>
        <v>0</v>
      </c>
    </row>
    <row r="20" spans="1:9" s="66" customFormat="1" ht="15.75" customHeight="1" thickBot="1">
      <c r="A20" s="708"/>
      <c r="B20" s="700"/>
      <c r="C20" s="703"/>
      <c r="D20" s="79" t="s">
        <v>493</v>
      </c>
      <c r="E20" s="78" t="s">
        <v>761</v>
      </c>
      <c r="F20" s="385"/>
      <c r="G20" s="241"/>
      <c r="H20" s="80"/>
      <c r="I20" s="237">
        <f>$G$19*H20</f>
        <v>0</v>
      </c>
    </row>
    <row r="21" spans="1:9" s="66" customFormat="1" ht="15.75" customHeight="1" thickBot="1">
      <c r="A21" s="708"/>
      <c r="B21" s="700"/>
      <c r="C21" s="703"/>
      <c r="D21" s="79" t="s">
        <v>495</v>
      </c>
      <c r="E21" s="78" t="s">
        <v>762</v>
      </c>
      <c r="F21" s="385"/>
      <c r="G21" s="241"/>
      <c r="H21" s="80"/>
      <c r="I21" s="237">
        <f>$G$19*H21</f>
        <v>0</v>
      </c>
    </row>
    <row r="22" spans="1:9" s="66" customFormat="1" ht="15" customHeight="1">
      <c r="A22" s="708"/>
      <c r="B22" s="701"/>
      <c r="C22" s="704"/>
      <c r="D22" s="79" t="s">
        <v>704</v>
      </c>
      <c r="E22" s="78" t="s">
        <v>763</v>
      </c>
      <c r="F22" s="386"/>
      <c r="G22" s="239"/>
      <c r="H22" s="80"/>
      <c r="I22" s="237">
        <f>$G$19*H22</f>
        <v>0</v>
      </c>
    </row>
    <row r="23" spans="1:9" s="66" customFormat="1" ht="15" customHeight="1">
      <c r="A23" s="708"/>
      <c r="B23" s="694" t="s">
        <v>764</v>
      </c>
      <c r="C23" s="695"/>
      <c r="D23" s="83" t="s">
        <v>314</v>
      </c>
      <c r="E23" s="82" t="s">
        <v>765</v>
      </c>
      <c r="F23" s="47">
        <v>3.99</v>
      </c>
      <c r="G23" s="242">
        <f>0.8*F23</f>
        <v>3.192</v>
      </c>
      <c r="H23" s="86"/>
      <c r="I23" s="243">
        <f>H23*G23</f>
        <v>0</v>
      </c>
    </row>
    <row r="24" spans="1:9" s="66" customFormat="1" ht="11.25" customHeight="1" thickBot="1">
      <c r="A24" s="709"/>
      <c r="B24" s="692" t="s">
        <v>766</v>
      </c>
      <c r="C24" s="693"/>
      <c r="D24" s="88" t="s">
        <v>314</v>
      </c>
      <c r="E24" s="87" t="s">
        <v>767</v>
      </c>
      <c r="F24" s="90">
        <v>7.99</v>
      </c>
      <c r="G24" s="242">
        <f>0.8*F24</f>
        <v>6.392</v>
      </c>
      <c r="H24" s="89"/>
      <c r="I24" s="244">
        <f>H24*G24</f>
        <v>0</v>
      </c>
    </row>
    <row r="25" spans="6:7" s="66" customFormat="1" ht="4.5" customHeight="1">
      <c r="F25" s="121"/>
      <c r="G25" s="245"/>
    </row>
    <row r="26" spans="1:7" s="66" customFormat="1" ht="10.5" thickBot="1">
      <c r="A26" s="139" t="s">
        <v>768</v>
      </c>
      <c r="F26" s="121"/>
      <c r="G26" s="245"/>
    </row>
    <row r="27" spans="1:9" s="66" customFormat="1" ht="9.75">
      <c r="A27" s="707">
        <v>51</v>
      </c>
      <c r="B27" s="127" t="s">
        <v>769</v>
      </c>
      <c r="C27" s="111" t="s">
        <v>927</v>
      </c>
      <c r="D27" s="102" t="s">
        <v>314</v>
      </c>
      <c r="E27" s="103" t="s">
        <v>770</v>
      </c>
      <c r="F27" s="104">
        <v>14.99</v>
      </c>
      <c r="G27" s="246">
        <f>0.8*F27</f>
        <v>11.992</v>
      </c>
      <c r="H27" s="103"/>
      <c r="I27" s="105">
        <f>H27*G27</f>
        <v>0</v>
      </c>
    </row>
    <row r="28" spans="1:9" s="66" customFormat="1" ht="15" customHeight="1">
      <c r="A28" s="708"/>
      <c r="B28" s="424" t="s">
        <v>771</v>
      </c>
      <c r="C28" s="696" t="s">
        <v>927</v>
      </c>
      <c r="D28" s="83" t="s">
        <v>491</v>
      </c>
      <c r="E28" s="84" t="s">
        <v>772</v>
      </c>
      <c r="F28" s="710">
        <v>19.99</v>
      </c>
      <c r="G28" s="240">
        <f>0.8*F28</f>
        <v>15.991999999999999</v>
      </c>
      <c r="H28" s="86"/>
      <c r="I28" s="114">
        <f aca="true" t="shared" si="2" ref="I28:I33">H28*$G$28</f>
        <v>0</v>
      </c>
    </row>
    <row r="29" spans="1:9" s="66" customFormat="1" ht="15" customHeight="1">
      <c r="A29" s="708"/>
      <c r="B29" s="425"/>
      <c r="C29" s="697"/>
      <c r="D29" s="83" t="s">
        <v>493</v>
      </c>
      <c r="E29" s="84" t="s">
        <v>773</v>
      </c>
      <c r="F29" s="711"/>
      <c r="G29" s="240"/>
      <c r="H29" s="86"/>
      <c r="I29" s="114">
        <f t="shared" si="2"/>
        <v>0</v>
      </c>
    </row>
    <row r="30" spans="1:9" s="66" customFormat="1" ht="15" customHeight="1">
      <c r="A30" s="708"/>
      <c r="B30" s="425"/>
      <c r="C30" s="698"/>
      <c r="D30" s="83" t="s">
        <v>495</v>
      </c>
      <c r="E30" s="84" t="s">
        <v>774</v>
      </c>
      <c r="F30" s="711"/>
      <c r="G30" s="240"/>
      <c r="H30" s="86"/>
      <c r="I30" s="114">
        <f t="shared" si="2"/>
        <v>0</v>
      </c>
    </row>
    <row r="31" spans="1:9" s="66" customFormat="1" ht="15" customHeight="1">
      <c r="A31" s="708"/>
      <c r="B31" s="425"/>
      <c r="C31" s="696" t="s">
        <v>931</v>
      </c>
      <c r="D31" s="83" t="s">
        <v>491</v>
      </c>
      <c r="E31" s="82" t="s">
        <v>775</v>
      </c>
      <c r="F31" s="711"/>
      <c r="G31" s="240"/>
      <c r="H31" s="86"/>
      <c r="I31" s="114">
        <f t="shared" si="2"/>
        <v>0</v>
      </c>
    </row>
    <row r="32" spans="1:9" s="66" customFormat="1" ht="15" customHeight="1">
      <c r="A32" s="708"/>
      <c r="B32" s="425"/>
      <c r="C32" s="697"/>
      <c r="D32" s="83" t="s">
        <v>493</v>
      </c>
      <c r="E32" s="82" t="s">
        <v>776</v>
      </c>
      <c r="F32" s="711"/>
      <c r="G32" s="240"/>
      <c r="H32" s="86"/>
      <c r="I32" s="114">
        <f t="shared" si="2"/>
        <v>0</v>
      </c>
    </row>
    <row r="33" spans="1:9" s="66" customFormat="1" ht="15" customHeight="1">
      <c r="A33" s="708"/>
      <c r="B33" s="426"/>
      <c r="C33" s="698"/>
      <c r="D33" s="83" t="s">
        <v>495</v>
      </c>
      <c r="E33" s="82" t="s">
        <v>777</v>
      </c>
      <c r="F33" s="712"/>
      <c r="G33" s="240"/>
      <c r="H33" s="86"/>
      <c r="I33" s="114">
        <f t="shared" si="2"/>
        <v>0</v>
      </c>
    </row>
    <row r="34" spans="1:9" s="66" customFormat="1" ht="15" customHeight="1">
      <c r="A34" s="708"/>
      <c r="B34" s="699" t="s">
        <v>778</v>
      </c>
      <c r="C34" s="702" t="s">
        <v>927</v>
      </c>
      <c r="D34" s="79" t="s">
        <v>493</v>
      </c>
      <c r="E34" s="80" t="s">
        <v>779</v>
      </c>
      <c r="F34" s="384">
        <v>24.99</v>
      </c>
      <c r="G34" s="238">
        <f>0.8*F34</f>
        <v>19.992</v>
      </c>
      <c r="H34" s="80"/>
      <c r="I34" s="113">
        <f>H34*$G$34</f>
        <v>0</v>
      </c>
    </row>
    <row r="35" spans="1:9" s="66" customFormat="1" ht="15" customHeight="1">
      <c r="A35" s="708"/>
      <c r="B35" s="700"/>
      <c r="C35" s="704"/>
      <c r="D35" s="79" t="s">
        <v>495</v>
      </c>
      <c r="E35" s="80" t="s">
        <v>780</v>
      </c>
      <c r="F35" s="385"/>
      <c r="G35" s="241"/>
      <c r="H35" s="80"/>
      <c r="I35" s="113">
        <f>H35*$G$34</f>
        <v>0</v>
      </c>
    </row>
    <row r="36" spans="1:9" s="66" customFormat="1" ht="15" customHeight="1">
      <c r="A36" s="708"/>
      <c r="B36" s="700"/>
      <c r="C36" s="702" t="s">
        <v>931</v>
      </c>
      <c r="D36" s="79" t="s">
        <v>493</v>
      </c>
      <c r="E36" s="78" t="s">
        <v>781</v>
      </c>
      <c r="F36" s="385"/>
      <c r="G36" s="241"/>
      <c r="H36" s="80"/>
      <c r="I36" s="113">
        <f>H36*$G$34</f>
        <v>0</v>
      </c>
    </row>
    <row r="37" spans="1:9" s="66" customFormat="1" ht="11.25" customHeight="1" thickBot="1">
      <c r="A37" s="709"/>
      <c r="B37" s="668"/>
      <c r="C37" s="723"/>
      <c r="D37" s="88" t="s">
        <v>495</v>
      </c>
      <c r="E37" s="87" t="s">
        <v>782</v>
      </c>
      <c r="F37" s="722"/>
      <c r="G37" s="247"/>
      <c r="H37" s="89"/>
      <c r="I37" s="113">
        <f>H37*$G$34</f>
        <v>0</v>
      </c>
    </row>
    <row r="38" spans="6:9" s="66" customFormat="1" ht="4.5" customHeight="1">
      <c r="F38" s="121"/>
      <c r="G38" s="245"/>
      <c r="I38" s="122"/>
    </row>
    <row r="39" spans="1:9" s="66" customFormat="1" ht="10.5" thickBot="1">
      <c r="A39" s="139" t="s">
        <v>783</v>
      </c>
      <c r="F39" s="121"/>
      <c r="G39" s="245"/>
      <c r="I39" s="122"/>
    </row>
    <row r="40" spans="1:9" s="66" customFormat="1" ht="10.5" thickBot="1">
      <c r="A40" s="707">
        <v>52</v>
      </c>
      <c r="B40" s="713" t="s">
        <v>784</v>
      </c>
      <c r="C40" s="714"/>
      <c r="D40" s="72" t="s">
        <v>314</v>
      </c>
      <c r="E40" s="73" t="s">
        <v>785</v>
      </c>
      <c r="F40" s="176">
        <v>24.99</v>
      </c>
      <c r="G40" s="236">
        <f>0.8*F40</f>
        <v>19.992</v>
      </c>
      <c r="H40" s="76"/>
      <c r="I40" s="131">
        <f>H40*G40</f>
        <v>0</v>
      </c>
    </row>
    <row r="41" spans="1:9" s="66" customFormat="1" ht="15.75" customHeight="1" thickBot="1">
      <c r="A41" s="708"/>
      <c r="B41" s="705" t="s">
        <v>717</v>
      </c>
      <c r="C41" s="706"/>
      <c r="D41" s="79" t="s">
        <v>314</v>
      </c>
      <c r="E41" s="80" t="s">
        <v>718</v>
      </c>
      <c r="F41" s="81">
        <v>24.99</v>
      </c>
      <c r="G41" s="236">
        <f>0.8*F41</f>
        <v>19.992</v>
      </c>
      <c r="H41" s="80"/>
      <c r="I41" s="131">
        <f>H41*G41</f>
        <v>0</v>
      </c>
    </row>
    <row r="42" spans="1:9" s="66" customFormat="1" ht="15.75" customHeight="1" thickBot="1">
      <c r="A42" s="708"/>
      <c r="B42" s="694" t="s">
        <v>719</v>
      </c>
      <c r="C42" s="695"/>
      <c r="D42" s="83" t="s">
        <v>314</v>
      </c>
      <c r="E42" s="84" t="s">
        <v>720</v>
      </c>
      <c r="F42" s="47">
        <v>24.99</v>
      </c>
      <c r="G42" s="236">
        <f>0.8*F42</f>
        <v>19.992</v>
      </c>
      <c r="H42" s="86"/>
      <c r="I42" s="131">
        <f>H42*G42</f>
        <v>0</v>
      </c>
    </row>
    <row r="43" spans="1:9" s="66" customFormat="1" ht="15.75" customHeight="1" thickBot="1">
      <c r="A43" s="708"/>
      <c r="B43" s="705" t="s">
        <v>514</v>
      </c>
      <c r="C43" s="706"/>
      <c r="D43" s="79" t="s">
        <v>314</v>
      </c>
      <c r="E43" s="80" t="s">
        <v>515</v>
      </c>
      <c r="F43" s="81">
        <v>34.99</v>
      </c>
      <c r="G43" s="236">
        <f>0.8*F43</f>
        <v>27.992000000000004</v>
      </c>
      <c r="H43" s="80"/>
      <c r="I43" s="131">
        <f>H43*G43</f>
        <v>0</v>
      </c>
    </row>
    <row r="44" spans="1:9" s="66" customFormat="1" ht="11.25" customHeight="1" thickBot="1">
      <c r="A44" s="709"/>
      <c r="B44" s="715" t="s">
        <v>516</v>
      </c>
      <c r="C44" s="716"/>
      <c r="D44" s="95" t="s">
        <v>314</v>
      </c>
      <c r="E44" s="108" t="s">
        <v>517</v>
      </c>
      <c r="F44" s="152">
        <v>34.99</v>
      </c>
      <c r="G44" s="236">
        <f>0.8*F44</f>
        <v>27.992000000000004</v>
      </c>
      <c r="H44" s="98"/>
      <c r="I44" s="131">
        <f>H44*G44</f>
        <v>0</v>
      </c>
    </row>
    <row r="45" spans="1:9" s="66" customFormat="1" ht="4.5" customHeight="1">
      <c r="A45" s="139"/>
      <c r="F45" s="121"/>
      <c r="G45" s="245"/>
      <c r="I45" s="122"/>
    </row>
    <row r="46" spans="1:9" s="66" customFormat="1" ht="10.5" thickBot="1">
      <c r="A46" s="139" t="s">
        <v>786</v>
      </c>
      <c r="F46" s="121"/>
      <c r="G46" s="245"/>
      <c r="I46" s="122"/>
    </row>
    <row r="47" spans="1:9" s="66" customFormat="1" ht="10.5" thickBot="1">
      <c r="A47" s="707">
        <v>55</v>
      </c>
      <c r="B47" s="667" t="s">
        <v>527</v>
      </c>
      <c r="C47" s="721" t="s">
        <v>927</v>
      </c>
      <c r="D47" s="102" t="s">
        <v>491</v>
      </c>
      <c r="E47" s="103" t="s">
        <v>528</v>
      </c>
      <c r="F47" s="461">
        <v>14.99</v>
      </c>
      <c r="G47" s="248">
        <f>0.8*F47</f>
        <v>11.992</v>
      </c>
      <c r="H47" s="103"/>
      <c r="I47" s="105">
        <f>H47*$G$47</f>
        <v>0</v>
      </c>
    </row>
    <row r="48" spans="1:9" s="66" customFormat="1" ht="15.75" customHeight="1" thickBot="1">
      <c r="A48" s="708"/>
      <c r="B48" s="700"/>
      <c r="C48" s="704"/>
      <c r="D48" s="79" t="s">
        <v>493</v>
      </c>
      <c r="E48" s="80" t="s">
        <v>529</v>
      </c>
      <c r="F48" s="385"/>
      <c r="G48" s="241"/>
      <c r="H48" s="80"/>
      <c r="I48" s="105">
        <f>H48*$G$47</f>
        <v>0</v>
      </c>
    </row>
    <row r="49" spans="1:9" s="66" customFormat="1" ht="15.75" customHeight="1" thickBot="1">
      <c r="A49" s="708"/>
      <c r="B49" s="700"/>
      <c r="C49" s="702" t="s">
        <v>931</v>
      </c>
      <c r="D49" s="79" t="s">
        <v>491</v>
      </c>
      <c r="E49" s="78" t="s">
        <v>739</v>
      </c>
      <c r="F49" s="385"/>
      <c r="G49" s="241"/>
      <c r="H49" s="80"/>
      <c r="I49" s="105">
        <f>H49*$G$47</f>
        <v>0</v>
      </c>
    </row>
    <row r="50" spans="1:9" s="66" customFormat="1" ht="15" customHeight="1">
      <c r="A50" s="708"/>
      <c r="B50" s="701"/>
      <c r="C50" s="704"/>
      <c r="D50" s="79" t="s">
        <v>493</v>
      </c>
      <c r="E50" s="78" t="s">
        <v>740</v>
      </c>
      <c r="F50" s="386"/>
      <c r="G50" s="239"/>
      <c r="H50" s="80"/>
      <c r="I50" s="105">
        <f>H50*$G$47</f>
        <v>0</v>
      </c>
    </row>
    <row r="51" spans="1:9" s="66" customFormat="1" ht="15" customHeight="1">
      <c r="A51" s="708"/>
      <c r="B51" s="424" t="s">
        <v>741</v>
      </c>
      <c r="C51" s="82" t="s">
        <v>927</v>
      </c>
      <c r="D51" s="83" t="s">
        <v>314</v>
      </c>
      <c r="E51" s="84" t="s">
        <v>742</v>
      </c>
      <c r="F51" s="710">
        <v>10.99</v>
      </c>
      <c r="G51" s="240">
        <f>0.8*F51</f>
        <v>8.792</v>
      </c>
      <c r="H51" s="86"/>
      <c r="I51" s="114">
        <f>H51*G51</f>
        <v>0</v>
      </c>
    </row>
    <row r="52" spans="1:9" s="66" customFormat="1" ht="15" customHeight="1">
      <c r="A52" s="708"/>
      <c r="B52" s="426"/>
      <c r="C52" s="82" t="s">
        <v>931</v>
      </c>
      <c r="D52" s="83" t="s">
        <v>314</v>
      </c>
      <c r="E52" s="84" t="s">
        <v>743</v>
      </c>
      <c r="F52" s="712"/>
      <c r="G52" s="249"/>
      <c r="H52" s="86"/>
      <c r="I52" s="114">
        <f>H52*G51</f>
        <v>0</v>
      </c>
    </row>
    <row r="53" spans="1:9" s="66" customFormat="1" ht="15" customHeight="1">
      <c r="A53" s="708"/>
      <c r="B53" s="699" t="s">
        <v>744</v>
      </c>
      <c r="C53" s="78" t="s">
        <v>927</v>
      </c>
      <c r="D53" s="79" t="s">
        <v>314</v>
      </c>
      <c r="E53" s="78" t="s">
        <v>753</v>
      </c>
      <c r="F53" s="384">
        <v>10.99</v>
      </c>
      <c r="G53" s="238">
        <f>0.8*F53</f>
        <v>8.792</v>
      </c>
      <c r="H53" s="80"/>
      <c r="I53" s="113">
        <f>H53*G53</f>
        <v>0</v>
      </c>
    </row>
    <row r="54" spans="1:9" s="66" customFormat="1" ht="15" customHeight="1">
      <c r="A54" s="708"/>
      <c r="B54" s="701"/>
      <c r="C54" s="78" t="s">
        <v>931</v>
      </c>
      <c r="D54" s="79" t="s">
        <v>314</v>
      </c>
      <c r="E54" s="78" t="s">
        <v>754</v>
      </c>
      <c r="F54" s="386"/>
      <c r="G54" s="239"/>
      <c r="H54" s="80"/>
      <c r="I54" s="113">
        <f>H54*G53</f>
        <v>0</v>
      </c>
    </row>
    <row r="55" spans="1:9" s="66" customFormat="1" ht="15" customHeight="1">
      <c r="A55" s="708"/>
      <c r="B55" s="424" t="s">
        <v>549</v>
      </c>
      <c r="C55" s="696" t="s">
        <v>927</v>
      </c>
      <c r="D55" s="83" t="s">
        <v>550</v>
      </c>
      <c r="E55" s="84" t="s">
        <v>551</v>
      </c>
      <c r="F55" s="710">
        <v>14.99</v>
      </c>
      <c r="G55" s="240">
        <f>0.8*F55</f>
        <v>11.992</v>
      </c>
      <c r="H55" s="86"/>
      <c r="I55" s="114">
        <f aca="true" t="shared" si="3" ref="I55:I62">H55*$G$55</f>
        <v>0</v>
      </c>
    </row>
    <row r="56" spans="1:9" s="66" customFormat="1" ht="15" customHeight="1">
      <c r="A56" s="708"/>
      <c r="B56" s="425"/>
      <c r="C56" s="697"/>
      <c r="D56" s="83" t="s">
        <v>491</v>
      </c>
      <c r="E56" s="84" t="s">
        <v>552</v>
      </c>
      <c r="F56" s="711"/>
      <c r="G56" s="250"/>
      <c r="H56" s="86"/>
      <c r="I56" s="114">
        <f t="shared" si="3"/>
        <v>0</v>
      </c>
    </row>
    <row r="57" spans="1:9" s="66" customFormat="1" ht="15" customHeight="1">
      <c r="A57" s="708"/>
      <c r="B57" s="425"/>
      <c r="C57" s="697"/>
      <c r="D57" s="83" t="s">
        <v>493</v>
      </c>
      <c r="E57" s="84" t="s">
        <v>553</v>
      </c>
      <c r="F57" s="711"/>
      <c r="G57" s="250"/>
      <c r="H57" s="86"/>
      <c r="I57" s="114">
        <f t="shared" si="3"/>
        <v>0</v>
      </c>
    </row>
    <row r="58" spans="1:9" s="66" customFormat="1" ht="15" customHeight="1">
      <c r="A58" s="708"/>
      <c r="B58" s="425"/>
      <c r="C58" s="698"/>
      <c r="D58" s="83" t="s">
        <v>495</v>
      </c>
      <c r="E58" s="84" t="s">
        <v>554</v>
      </c>
      <c r="F58" s="711"/>
      <c r="G58" s="250"/>
      <c r="H58" s="86"/>
      <c r="I58" s="114">
        <f t="shared" si="3"/>
        <v>0</v>
      </c>
    </row>
    <row r="59" spans="1:9" s="66" customFormat="1" ht="15" customHeight="1">
      <c r="A59" s="708"/>
      <c r="B59" s="425"/>
      <c r="C59" s="696" t="s">
        <v>931</v>
      </c>
      <c r="D59" s="83" t="s">
        <v>550</v>
      </c>
      <c r="E59" s="82" t="s">
        <v>555</v>
      </c>
      <c r="F59" s="711"/>
      <c r="G59" s="250"/>
      <c r="H59" s="86"/>
      <c r="I59" s="114">
        <f t="shared" si="3"/>
        <v>0</v>
      </c>
    </row>
    <row r="60" spans="1:9" s="66" customFormat="1" ht="15" customHeight="1">
      <c r="A60" s="708"/>
      <c r="B60" s="425"/>
      <c r="C60" s="697"/>
      <c r="D60" s="83" t="s">
        <v>491</v>
      </c>
      <c r="E60" s="82" t="s">
        <v>565</v>
      </c>
      <c r="F60" s="711"/>
      <c r="G60" s="250"/>
      <c r="H60" s="86"/>
      <c r="I60" s="114">
        <f t="shared" si="3"/>
        <v>0</v>
      </c>
    </row>
    <row r="61" spans="1:9" s="66" customFormat="1" ht="15" customHeight="1">
      <c r="A61" s="708"/>
      <c r="B61" s="425"/>
      <c r="C61" s="697"/>
      <c r="D61" s="83" t="s">
        <v>493</v>
      </c>
      <c r="E61" s="82" t="s">
        <v>566</v>
      </c>
      <c r="F61" s="711"/>
      <c r="G61" s="250"/>
      <c r="H61" s="86"/>
      <c r="I61" s="114">
        <f t="shared" si="3"/>
        <v>0</v>
      </c>
    </row>
    <row r="62" spans="1:9" s="66" customFormat="1" ht="15" customHeight="1">
      <c r="A62" s="708"/>
      <c r="B62" s="426"/>
      <c r="C62" s="698"/>
      <c r="D62" s="83" t="s">
        <v>495</v>
      </c>
      <c r="E62" s="82" t="s">
        <v>567</v>
      </c>
      <c r="F62" s="712"/>
      <c r="G62" s="249"/>
      <c r="H62" s="86"/>
      <c r="I62" s="114">
        <f t="shared" si="3"/>
        <v>0</v>
      </c>
    </row>
    <row r="63" spans="1:9" s="66" customFormat="1" ht="15" customHeight="1">
      <c r="A63" s="708"/>
      <c r="B63" s="699" t="s">
        <v>568</v>
      </c>
      <c r="C63" s="702" t="s">
        <v>569</v>
      </c>
      <c r="D63" s="79" t="s">
        <v>704</v>
      </c>
      <c r="E63" s="80" t="s">
        <v>570</v>
      </c>
      <c r="F63" s="384">
        <v>14.99</v>
      </c>
      <c r="G63" s="238">
        <f>0.8*F63</f>
        <v>11.992</v>
      </c>
      <c r="H63" s="80"/>
      <c r="I63" s="113">
        <f>H63*$G$63</f>
        <v>0</v>
      </c>
    </row>
    <row r="64" spans="1:9" s="66" customFormat="1" ht="15" customHeight="1">
      <c r="A64" s="708"/>
      <c r="B64" s="700"/>
      <c r="C64" s="704"/>
      <c r="D64" s="79" t="s">
        <v>706</v>
      </c>
      <c r="E64" s="80" t="s">
        <v>571</v>
      </c>
      <c r="F64" s="385"/>
      <c r="G64" s="241"/>
      <c r="H64" s="80"/>
      <c r="I64" s="113">
        <f>H64*$G$63</f>
        <v>0</v>
      </c>
    </row>
    <row r="65" spans="1:9" s="66" customFormat="1" ht="15" customHeight="1">
      <c r="A65" s="708"/>
      <c r="B65" s="700"/>
      <c r="C65" s="702" t="s">
        <v>572</v>
      </c>
      <c r="D65" s="79" t="s">
        <v>704</v>
      </c>
      <c r="E65" s="78" t="s">
        <v>573</v>
      </c>
      <c r="F65" s="385"/>
      <c r="G65" s="241"/>
      <c r="H65" s="80"/>
      <c r="I65" s="113">
        <f>H65*$G$63</f>
        <v>0</v>
      </c>
    </row>
    <row r="66" spans="1:9" s="66" customFormat="1" ht="15" customHeight="1">
      <c r="A66" s="708"/>
      <c r="B66" s="701"/>
      <c r="C66" s="704"/>
      <c r="D66" s="79" t="s">
        <v>706</v>
      </c>
      <c r="E66" s="78" t="s">
        <v>574</v>
      </c>
      <c r="F66" s="386"/>
      <c r="G66" s="239"/>
      <c r="H66" s="80"/>
      <c r="I66" s="113">
        <f>H66*$G$63</f>
        <v>0</v>
      </c>
    </row>
    <row r="67" spans="1:9" s="66" customFormat="1" ht="15" customHeight="1">
      <c r="A67" s="708"/>
      <c r="B67" s="424" t="s">
        <v>588</v>
      </c>
      <c r="C67" s="696" t="s">
        <v>589</v>
      </c>
      <c r="D67" s="83" t="s">
        <v>493</v>
      </c>
      <c r="E67" s="84" t="s">
        <v>590</v>
      </c>
      <c r="F67" s="710">
        <v>19.99</v>
      </c>
      <c r="G67" s="240">
        <f>0.8*F67</f>
        <v>15.991999999999999</v>
      </c>
      <c r="H67" s="86"/>
      <c r="I67" s="114">
        <f aca="true" t="shared" si="4" ref="I67:I72">H67*$G$67</f>
        <v>0</v>
      </c>
    </row>
    <row r="68" spans="1:9" s="66" customFormat="1" ht="15" customHeight="1">
      <c r="A68" s="708"/>
      <c r="B68" s="425"/>
      <c r="C68" s="697"/>
      <c r="D68" s="83" t="s">
        <v>495</v>
      </c>
      <c r="E68" s="84" t="s">
        <v>824</v>
      </c>
      <c r="F68" s="711"/>
      <c r="G68" s="250"/>
      <c r="H68" s="86"/>
      <c r="I68" s="114">
        <f t="shared" si="4"/>
        <v>0</v>
      </c>
    </row>
    <row r="69" spans="1:9" s="66" customFormat="1" ht="15" customHeight="1">
      <c r="A69" s="708"/>
      <c r="B69" s="425"/>
      <c r="C69" s="698"/>
      <c r="D69" s="83" t="s">
        <v>704</v>
      </c>
      <c r="E69" s="84" t="s">
        <v>825</v>
      </c>
      <c r="F69" s="711"/>
      <c r="G69" s="250"/>
      <c r="H69" s="86"/>
      <c r="I69" s="114">
        <f t="shared" si="4"/>
        <v>0</v>
      </c>
    </row>
    <row r="70" spans="1:9" s="66" customFormat="1" ht="15" customHeight="1">
      <c r="A70" s="708"/>
      <c r="B70" s="425"/>
      <c r="C70" s="696" t="s">
        <v>826</v>
      </c>
      <c r="D70" s="83" t="s">
        <v>493</v>
      </c>
      <c r="E70" s="82" t="s">
        <v>827</v>
      </c>
      <c r="F70" s="711"/>
      <c r="G70" s="250"/>
      <c r="H70" s="86"/>
      <c r="I70" s="114">
        <f t="shared" si="4"/>
        <v>0</v>
      </c>
    </row>
    <row r="71" spans="1:9" s="66" customFormat="1" ht="10.5" customHeight="1">
      <c r="A71" s="708"/>
      <c r="B71" s="425"/>
      <c r="C71" s="697"/>
      <c r="D71" s="83" t="s">
        <v>495</v>
      </c>
      <c r="E71" s="82" t="s">
        <v>828</v>
      </c>
      <c r="F71" s="711"/>
      <c r="G71" s="250"/>
      <c r="H71" s="86"/>
      <c r="I71" s="114">
        <f t="shared" si="4"/>
        <v>0</v>
      </c>
    </row>
    <row r="72" spans="1:9" s="66" customFormat="1" ht="11.25" customHeight="1" thickBot="1">
      <c r="A72" s="709"/>
      <c r="B72" s="717"/>
      <c r="C72" s="718"/>
      <c r="D72" s="95" t="s">
        <v>704</v>
      </c>
      <c r="E72" s="108" t="s">
        <v>829</v>
      </c>
      <c r="F72" s="724"/>
      <c r="G72" s="251"/>
      <c r="H72" s="98"/>
      <c r="I72" s="114">
        <f t="shared" si="4"/>
        <v>0</v>
      </c>
    </row>
    <row r="73" spans="1:9" s="66" customFormat="1" ht="4.5" customHeight="1">
      <c r="A73" s="139"/>
      <c r="F73" s="121"/>
      <c r="G73" s="245"/>
      <c r="I73" s="122"/>
    </row>
    <row r="74" spans="1:9" s="66" customFormat="1" ht="10.5" thickBot="1">
      <c r="A74" s="139" t="s">
        <v>998</v>
      </c>
      <c r="F74" s="121"/>
      <c r="G74" s="245"/>
      <c r="I74" s="122"/>
    </row>
    <row r="75" spans="1:9" s="66" customFormat="1" ht="11.25" customHeight="1">
      <c r="A75" s="707">
        <v>56</v>
      </c>
      <c r="B75" s="721" t="s">
        <v>999</v>
      </c>
      <c r="C75" s="103" t="s">
        <v>613</v>
      </c>
      <c r="D75" s="102" t="s">
        <v>314</v>
      </c>
      <c r="E75" s="103" t="s">
        <v>1000</v>
      </c>
      <c r="F75" s="461">
        <v>29.99</v>
      </c>
      <c r="G75" s="248">
        <f>0.8*F75</f>
        <v>23.992</v>
      </c>
      <c r="H75" s="103"/>
      <c r="I75" s="105">
        <f>H75*G75</f>
        <v>0</v>
      </c>
    </row>
    <row r="76" spans="1:9" s="66" customFormat="1" ht="10.5" customHeight="1">
      <c r="A76" s="708"/>
      <c r="B76" s="704"/>
      <c r="C76" s="80" t="s">
        <v>481</v>
      </c>
      <c r="D76" s="79" t="s">
        <v>314</v>
      </c>
      <c r="E76" s="80" t="s">
        <v>1001</v>
      </c>
      <c r="F76" s="386"/>
      <c r="G76" s="239"/>
      <c r="H76" s="80"/>
      <c r="I76" s="113">
        <f>H76*G75</f>
        <v>0</v>
      </c>
    </row>
    <row r="77" spans="1:9" s="66" customFormat="1" ht="11.25" customHeight="1">
      <c r="A77" s="708"/>
      <c r="B77" s="719" t="s">
        <v>1002</v>
      </c>
      <c r="C77" s="86" t="s">
        <v>347</v>
      </c>
      <c r="D77" s="83" t="s">
        <v>314</v>
      </c>
      <c r="E77" s="86" t="s">
        <v>1003</v>
      </c>
      <c r="F77" s="710">
        <v>29.99</v>
      </c>
      <c r="G77" s="240">
        <f>0.8*F77</f>
        <v>23.992</v>
      </c>
      <c r="H77" s="86"/>
      <c r="I77" s="114">
        <f>H77*G77</f>
        <v>0</v>
      </c>
    </row>
    <row r="78" spans="1:9" s="66" customFormat="1" ht="11.25" customHeight="1" thickBot="1">
      <c r="A78" s="709"/>
      <c r="B78" s="720"/>
      <c r="C78" s="98" t="s">
        <v>448</v>
      </c>
      <c r="D78" s="95" t="s">
        <v>314</v>
      </c>
      <c r="E78" s="98" t="s">
        <v>1004</v>
      </c>
      <c r="F78" s="724"/>
      <c r="G78" s="251"/>
      <c r="H78" s="98"/>
      <c r="I78" s="134">
        <f>H78*G77</f>
        <v>0</v>
      </c>
    </row>
    <row r="79" spans="6:12" s="66" customFormat="1" ht="7.5" customHeight="1" thickBot="1">
      <c r="F79" s="121"/>
      <c r="G79" s="121"/>
      <c r="H79" s="120"/>
      <c r="I79" s="120"/>
      <c r="J79" s="120"/>
      <c r="L79" s="122"/>
    </row>
    <row r="80" spans="6:9" s="66" customFormat="1" ht="10.5" thickBot="1">
      <c r="F80" s="121"/>
      <c r="G80" s="120"/>
      <c r="H80" s="136" t="s">
        <v>1005</v>
      </c>
      <c r="I80" s="137">
        <f>SUM(I6:I78)</f>
        <v>0</v>
      </c>
    </row>
    <row r="81" spans="6:9" s="66" customFormat="1" ht="9.75">
      <c r="F81" s="121"/>
      <c r="G81" s="121"/>
      <c r="H81" s="120"/>
      <c r="I81" s="120"/>
    </row>
  </sheetData>
  <sheetProtection/>
  <mergeCells count="55">
    <mergeCell ref="F77:F78"/>
    <mergeCell ref="F75:F76"/>
    <mergeCell ref="F63:F66"/>
    <mergeCell ref="F67:F72"/>
    <mergeCell ref="F53:F54"/>
    <mergeCell ref="F55:F62"/>
    <mergeCell ref="F47:F50"/>
    <mergeCell ref="F51:F52"/>
    <mergeCell ref="F28:F33"/>
    <mergeCell ref="F34:F37"/>
    <mergeCell ref="A27:A37"/>
    <mergeCell ref="B28:B33"/>
    <mergeCell ref="C28:C30"/>
    <mergeCell ref="C31:C33"/>
    <mergeCell ref="C36:C37"/>
    <mergeCell ref="C34:C35"/>
    <mergeCell ref="B34:B37"/>
    <mergeCell ref="B55:B62"/>
    <mergeCell ref="C55:C58"/>
    <mergeCell ref="C59:C62"/>
    <mergeCell ref="B63:B66"/>
    <mergeCell ref="C63:C64"/>
    <mergeCell ref="C65:C66"/>
    <mergeCell ref="B67:B72"/>
    <mergeCell ref="C67:C69"/>
    <mergeCell ref="C70:C72"/>
    <mergeCell ref="A75:A78"/>
    <mergeCell ref="B77:B78"/>
    <mergeCell ref="B75:B76"/>
    <mergeCell ref="A47:A72"/>
    <mergeCell ref="B47:B50"/>
    <mergeCell ref="C47:C48"/>
    <mergeCell ref="C49:C50"/>
    <mergeCell ref="B53:B54"/>
    <mergeCell ref="B51:B52"/>
    <mergeCell ref="B44:C44"/>
    <mergeCell ref="B43:C43"/>
    <mergeCell ref="B41:C41"/>
    <mergeCell ref="B42:C42"/>
    <mergeCell ref="A1:K1"/>
    <mergeCell ref="A6:A24"/>
    <mergeCell ref="B3:C3"/>
    <mergeCell ref="A40:A44"/>
    <mergeCell ref="F7:F8"/>
    <mergeCell ref="F9:F18"/>
    <mergeCell ref="B40:C40"/>
    <mergeCell ref="B7:B8"/>
    <mergeCell ref="F19:F22"/>
    <mergeCell ref="B24:C24"/>
    <mergeCell ref="B23:C23"/>
    <mergeCell ref="B9:B18"/>
    <mergeCell ref="C9:C13"/>
    <mergeCell ref="C14:C18"/>
    <mergeCell ref="B19:B22"/>
    <mergeCell ref="C19:C22"/>
  </mergeCells>
  <printOptions/>
  <pageMargins left="0.7" right="0.7" top="0.75" bottom="0.75" header="0.3" footer="0.3"/>
  <pageSetup fitToHeight="0" fitToWidth="0" horizontalDpi="600" verticalDpi="600" orientation="portrait" scale="81"/>
  <headerFooter alignWithMargins="0">
    <oddHeader>&amp;C&amp;"Arial,Regular"&amp;8Page 7</oddHeader>
    <oddFooter>&amp;C&amp;"Arial,Regular"&amp;8www.finisinc.com
Toll Free: (888) 333-4647  •  Fax: (925) 454-0066&amp;R&amp;"Arial,Italic"&amp;8continued on next page...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25" zoomScaleNormal="125" workbookViewId="0" topLeftCell="A1">
      <selection activeCell="H29" sqref="H29"/>
    </sheetView>
  </sheetViews>
  <sheetFormatPr defaultColWidth="11.19921875" defaultRowHeight="15"/>
  <cols>
    <col min="1" max="1" width="5.3984375" style="57" customWidth="1"/>
    <col min="2" max="2" width="15" style="57" customWidth="1"/>
    <col min="3" max="3" width="10.59765625" style="57" customWidth="1"/>
    <col min="4" max="4" width="3.09765625" style="57" customWidth="1"/>
    <col min="5" max="5" width="7.3984375" style="57" customWidth="1"/>
    <col min="6" max="6" width="7.5" style="121" customWidth="1"/>
    <col min="7" max="7" width="7.69921875" style="121" customWidth="1"/>
    <col min="8" max="9" width="7.5" style="120" customWidth="1"/>
    <col min="10" max="10" width="8.19921875" style="57" customWidth="1"/>
    <col min="11" max="16384" width="8" style="57" customWidth="1"/>
  </cols>
  <sheetData>
    <row r="1" spans="1:11" ht="18" customHeight="1">
      <c r="A1" s="612" t="s">
        <v>306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9" s="66" customFormat="1" ht="15.75" thickBot="1">
      <c r="A2" s="138" t="s">
        <v>1006</v>
      </c>
      <c r="C2" s="119"/>
      <c r="F2" s="121"/>
      <c r="G2" s="121"/>
      <c r="H2" s="120"/>
      <c r="I2" s="120"/>
    </row>
    <row r="3" spans="1:9" s="66" customFormat="1" ht="12" thickBot="1">
      <c r="A3" s="63" t="s">
        <v>135</v>
      </c>
      <c r="B3" s="413" t="s">
        <v>136</v>
      </c>
      <c r="C3" s="414"/>
      <c r="D3" s="731" t="s">
        <v>138</v>
      </c>
      <c r="E3" s="732"/>
      <c r="F3" s="64" t="s">
        <v>139</v>
      </c>
      <c r="G3" s="65">
        <v>0.2</v>
      </c>
      <c r="H3" s="63" t="s">
        <v>75</v>
      </c>
      <c r="I3" s="63" t="s">
        <v>78</v>
      </c>
    </row>
    <row r="4" spans="1:7" s="66" customFormat="1" ht="6" customHeight="1">
      <c r="A4" s="67"/>
      <c r="B4" s="68"/>
      <c r="C4" s="69"/>
      <c r="F4" s="121"/>
      <c r="G4" s="120"/>
    </row>
    <row r="5" spans="1:7" s="66" customFormat="1" ht="10.5" thickBot="1">
      <c r="A5" s="70" t="s">
        <v>1007</v>
      </c>
      <c r="B5" s="68"/>
      <c r="C5" s="69"/>
      <c r="F5" s="121"/>
      <c r="G5" s="120"/>
    </row>
    <row r="6" spans="1:9" s="66" customFormat="1" ht="10.5" thickBot="1">
      <c r="A6" s="472">
        <v>58</v>
      </c>
      <c r="B6" s="391" t="s">
        <v>1008</v>
      </c>
      <c r="C6" s="391"/>
      <c r="D6" s="727" t="s">
        <v>1009</v>
      </c>
      <c r="E6" s="728"/>
      <c r="F6" s="176">
        <v>4.99</v>
      </c>
      <c r="G6" s="252">
        <f aca="true" t="shared" si="0" ref="G6:G13">0.8*F6</f>
        <v>3.9920000000000004</v>
      </c>
      <c r="H6" s="76"/>
      <c r="I6" s="77">
        <f aca="true" t="shared" si="1" ref="I6:I13">H6*G6</f>
        <v>0</v>
      </c>
    </row>
    <row r="7" spans="1:9" s="66" customFormat="1" ht="10.5" thickBot="1">
      <c r="A7" s="473"/>
      <c r="B7" s="421" t="s">
        <v>1010</v>
      </c>
      <c r="C7" s="421"/>
      <c r="D7" s="725" t="s">
        <v>1011</v>
      </c>
      <c r="E7" s="726"/>
      <c r="F7" s="81">
        <v>14.99</v>
      </c>
      <c r="G7" s="252">
        <f t="shared" si="0"/>
        <v>11.992</v>
      </c>
      <c r="H7" s="80"/>
      <c r="I7" s="77">
        <f t="shared" si="1"/>
        <v>0</v>
      </c>
    </row>
    <row r="8" spans="1:9" s="66" customFormat="1" ht="10.5" thickBot="1">
      <c r="A8" s="473"/>
      <c r="B8" s="419" t="s">
        <v>1012</v>
      </c>
      <c r="C8" s="419"/>
      <c r="D8" s="729" t="s">
        <v>1013</v>
      </c>
      <c r="E8" s="730"/>
      <c r="F8" s="47">
        <v>14.99</v>
      </c>
      <c r="G8" s="252">
        <f t="shared" si="0"/>
        <v>11.992</v>
      </c>
      <c r="H8" s="86"/>
      <c r="I8" s="77">
        <f t="shared" si="1"/>
        <v>0</v>
      </c>
    </row>
    <row r="9" spans="1:9" s="66" customFormat="1" ht="10.5" thickBot="1">
      <c r="A9" s="473"/>
      <c r="B9" s="421" t="s">
        <v>1014</v>
      </c>
      <c r="C9" s="421"/>
      <c r="D9" s="725" t="s">
        <v>845</v>
      </c>
      <c r="E9" s="726"/>
      <c r="F9" s="81">
        <v>29.99</v>
      </c>
      <c r="G9" s="252">
        <f t="shared" si="0"/>
        <v>23.992</v>
      </c>
      <c r="H9" s="80"/>
      <c r="I9" s="77">
        <f t="shared" si="1"/>
        <v>0</v>
      </c>
    </row>
    <row r="10" spans="1:9" s="66" customFormat="1" ht="10.5" thickBot="1">
      <c r="A10" s="473"/>
      <c r="B10" s="419" t="s">
        <v>846</v>
      </c>
      <c r="C10" s="419"/>
      <c r="D10" s="729" t="s">
        <v>847</v>
      </c>
      <c r="E10" s="730"/>
      <c r="F10" s="47">
        <v>29.99</v>
      </c>
      <c r="G10" s="252">
        <f t="shared" si="0"/>
        <v>23.992</v>
      </c>
      <c r="H10" s="86"/>
      <c r="I10" s="77">
        <f t="shared" si="1"/>
        <v>0</v>
      </c>
    </row>
    <row r="11" spans="1:9" s="66" customFormat="1" ht="10.5" thickBot="1">
      <c r="A11" s="473"/>
      <c r="B11" s="421" t="s">
        <v>848</v>
      </c>
      <c r="C11" s="421"/>
      <c r="D11" s="725" t="s">
        <v>849</v>
      </c>
      <c r="E11" s="726"/>
      <c r="F11" s="81">
        <v>39.99</v>
      </c>
      <c r="G11" s="252">
        <f t="shared" si="0"/>
        <v>31.992000000000004</v>
      </c>
      <c r="H11" s="80"/>
      <c r="I11" s="77">
        <f t="shared" si="1"/>
        <v>0</v>
      </c>
    </row>
    <row r="12" spans="1:9" s="66" customFormat="1" ht="10.5" thickBot="1">
      <c r="A12" s="473"/>
      <c r="B12" s="419" t="s">
        <v>850</v>
      </c>
      <c r="C12" s="419"/>
      <c r="D12" s="729" t="s">
        <v>851</v>
      </c>
      <c r="E12" s="730"/>
      <c r="F12" s="47">
        <v>29.99</v>
      </c>
      <c r="G12" s="252">
        <f t="shared" si="0"/>
        <v>23.992</v>
      </c>
      <c r="H12" s="86"/>
      <c r="I12" s="77">
        <f t="shared" si="1"/>
        <v>0</v>
      </c>
    </row>
    <row r="13" spans="1:9" s="66" customFormat="1" ht="10.5" thickBot="1">
      <c r="A13" s="474"/>
      <c r="B13" s="415" t="s">
        <v>852</v>
      </c>
      <c r="C13" s="415"/>
      <c r="D13" s="555" t="s">
        <v>853</v>
      </c>
      <c r="E13" s="556"/>
      <c r="F13" s="90">
        <v>29.99</v>
      </c>
      <c r="G13" s="252">
        <f t="shared" si="0"/>
        <v>23.992</v>
      </c>
      <c r="H13" s="89"/>
      <c r="I13" s="77">
        <f t="shared" si="1"/>
        <v>0</v>
      </c>
    </row>
    <row r="14" spans="6:10" s="66" customFormat="1" ht="6" customHeight="1">
      <c r="F14" s="121"/>
      <c r="G14" s="121"/>
      <c r="H14" s="120"/>
      <c r="I14" s="120"/>
      <c r="J14" s="120"/>
    </row>
    <row r="15" spans="1:10" s="66" customFormat="1" ht="10.5" thickBot="1">
      <c r="A15" s="139" t="s">
        <v>854</v>
      </c>
      <c r="F15" s="121"/>
      <c r="G15" s="121"/>
      <c r="H15" s="120"/>
      <c r="I15" s="120"/>
      <c r="J15" s="120"/>
    </row>
    <row r="16" spans="1:9" s="66" customFormat="1" ht="10.5" thickBot="1">
      <c r="A16" s="472">
        <v>58</v>
      </c>
      <c r="B16" s="391" t="s">
        <v>855</v>
      </c>
      <c r="C16" s="73" t="s">
        <v>347</v>
      </c>
      <c r="D16" s="727" t="s">
        <v>856</v>
      </c>
      <c r="E16" s="728"/>
      <c r="F16" s="553">
        <v>2.99</v>
      </c>
      <c r="G16" s="176">
        <f>0.8*F16</f>
        <v>2.3920000000000003</v>
      </c>
      <c r="H16" s="76"/>
      <c r="I16" s="131">
        <f>H16*G16</f>
        <v>0</v>
      </c>
    </row>
    <row r="17" spans="1:9" s="66" customFormat="1" ht="10.5" thickBot="1">
      <c r="A17" s="473"/>
      <c r="B17" s="419"/>
      <c r="C17" s="84" t="s">
        <v>610</v>
      </c>
      <c r="D17" s="729" t="s">
        <v>857</v>
      </c>
      <c r="E17" s="730"/>
      <c r="F17" s="471"/>
      <c r="G17" s="47">
        <f>0.8*F16</f>
        <v>2.3920000000000003</v>
      </c>
      <c r="H17" s="86"/>
      <c r="I17" s="131">
        <f>H17*G17</f>
        <v>0</v>
      </c>
    </row>
    <row r="18" spans="1:9" s="66" customFormat="1" ht="10.5" thickBot="1">
      <c r="A18" s="473"/>
      <c r="B18" s="78" t="s">
        <v>858</v>
      </c>
      <c r="C18" s="80" t="s">
        <v>610</v>
      </c>
      <c r="D18" s="725" t="s">
        <v>859</v>
      </c>
      <c r="E18" s="726"/>
      <c r="F18" s="81">
        <v>2.99</v>
      </c>
      <c r="G18" s="81">
        <f>0.8*F18</f>
        <v>2.3920000000000003</v>
      </c>
      <c r="H18" s="80"/>
      <c r="I18" s="131">
        <f>H18*G18</f>
        <v>0</v>
      </c>
    </row>
    <row r="19" spans="1:9" s="66" customFormat="1" ht="10.5" thickBot="1">
      <c r="A19" s="473"/>
      <c r="B19" s="419" t="s">
        <v>860</v>
      </c>
      <c r="C19" s="419"/>
      <c r="D19" s="729" t="s">
        <v>861</v>
      </c>
      <c r="E19" s="730"/>
      <c r="F19" s="47">
        <v>5.99</v>
      </c>
      <c r="G19" s="177"/>
      <c r="H19" s="86"/>
      <c r="I19" s="131">
        <f>H19*G19</f>
        <v>0</v>
      </c>
    </row>
    <row r="20" spans="1:9" s="66" customFormat="1" ht="9.75">
      <c r="A20" s="473"/>
      <c r="B20" s="421" t="s">
        <v>862</v>
      </c>
      <c r="C20" s="421"/>
      <c r="D20" s="725" t="s">
        <v>863</v>
      </c>
      <c r="E20" s="726"/>
      <c r="F20" s="81">
        <v>1.99</v>
      </c>
      <c r="G20" s="81">
        <f>0.8*F20</f>
        <v>1.592</v>
      </c>
      <c r="H20" s="80"/>
      <c r="I20" s="131">
        <f>H20*G20</f>
        <v>0</v>
      </c>
    </row>
    <row r="21" spans="1:12" s="66" customFormat="1" ht="15">
      <c r="A21" s="473"/>
      <c r="B21" s="403" t="s">
        <v>864</v>
      </c>
      <c r="C21" s="82" t="s">
        <v>867</v>
      </c>
      <c r="D21" s="419" t="s">
        <v>868</v>
      </c>
      <c r="E21" s="419"/>
      <c r="F21" s="523" t="s">
        <v>869</v>
      </c>
      <c r="G21" s="524"/>
      <c r="H21" s="735" t="s">
        <v>314</v>
      </c>
      <c r="I21" s="735" t="s">
        <v>314</v>
      </c>
      <c r="J21" s="253"/>
      <c r="K21" s="253"/>
      <c r="L21" s="253"/>
    </row>
    <row r="22" spans="1:12" s="66" customFormat="1" ht="15">
      <c r="A22" s="473"/>
      <c r="B22" s="403"/>
      <c r="C22" s="82" t="s">
        <v>870</v>
      </c>
      <c r="D22" s="419" t="s">
        <v>871</v>
      </c>
      <c r="E22" s="419"/>
      <c r="F22" s="519"/>
      <c r="G22" s="520"/>
      <c r="H22" s="736"/>
      <c r="I22" s="736"/>
      <c r="J22" s="253"/>
      <c r="K22" s="253"/>
      <c r="L22" s="253"/>
    </row>
    <row r="23" spans="1:9" s="66" customFormat="1" ht="9.75">
      <c r="A23" s="473"/>
      <c r="B23" s="421" t="s">
        <v>872</v>
      </c>
      <c r="C23" s="80" t="s">
        <v>453</v>
      </c>
      <c r="D23" s="725" t="s">
        <v>873</v>
      </c>
      <c r="E23" s="726"/>
      <c r="F23" s="397">
        <v>7.99</v>
      </c>
      <c r="G23" s="94">
        <f>0.8*$F$23</f>
        <v>6.392</v>
      </c>
      <c r="H23" s="80"/>
      <c r="I23" s="113">
        <f aca="true" t="shared" si="2" ref="I23:I32">H23*G23</f>
        <v>0</v>
      </c>
    </row>
    <row r="24" spans="1:9" s="66" customFormat="1" ht="9.75">
      <c r="A24" s="473"/>
      <c r="B24" s="421"/>
      <c r="C24" s="80" t="s">
        <v>52</v>
      </c>
      <c r="D24" s="725" t="s">
        <v>874</v>
      </c>
      <c r="E24" s="726"/>
      <c r="F24" s="397"/>
      <c r="G24" s="94">
        <f>0.8*$F$23</f>
        <v>6.392</v>
      </c>
      <c r="H24" s="80"/>
      <c r="I24" s="113">
        <f t="shared" si="2"/>
        <v>0</v>
      </c>
    </row>
    <row r="25" spans="1:9" s="66" customFormat="1" ht="9.75">
      <c r="A25" s="473"/>
      <c r="B25" s="421"/>
      <c r="C25" s="80" t="s">
        <v>153</v>
      </c>
      <c r="D25" s="725" t="s">
        <v>875</v>
      </c>
      <c r="E25" s="726"/>
      <c r="F25" s="397"/>
      <c r="G25" s="94">
        <f>0.8*$F$23</f>
        <v>6.392</v>
      </c>
      <c r="H25" s="80"/>
      <c r="I25" s="113">
        <f t="shared" si="2"/>
        <v>0</v>
      </c>
    </row>
    <row r="26" spans="1:9" s="66" customFormat="1" ht="9.75">
      <c r="A26" s="473"/>
      <c r="B26" s="421"/>
      <c r="C26" s="80" t="s">
        <v>347</v>
      </c>
      <c r="D26" s="725" t="s">
        <v>876</v>
      </c>
      <c r="E26" s="726"/>
      <c r="F26" s="397"/>
      <c r="G26" s="94">
        <f>0.8*$F$23</f>
        <v>6.392</v>
      </c>
      <c r="H26" s="80"/>
      <c r="I26" s="113">
        <f t="shared" si="2"/>
        <v>0</v>
      </c>
    </row>
    <row r="27" spans="1:9" s="66" customFormat="1" ht="9.75">
      <c r="A27" s="473"/>
      <c r="B27" s="421"/>
      <c r="C27" s="80" t="s">
        <v>379</v>
      </c>
      <c r="D27" s="725" t="s">
        <v>877</v>
      </c>
      <c r="E27" s="726"/>
      <c r="F27" s="397"/>
      <c r="G27" s="94">
        <f>0.8*$F$23</f>
        <v>6.392</v>
      </c>
      <c r="H27" s="80"/>
      <c r="I27" s="113">
        <f t="shared" si="2"/>
        <v>0</v>
      </c>
    </row>
    <row r="28" spans="1:9" s="66" customFormat="1" ht="9.75">
      <c r="A28" s="473"/>
      <c r="B28" s="419" t="s">
        <v>878</v>
      </c>
      <c r="C28" s="84" t="s">
        <v>453</v>
      </c>
      <c r="D28" s="729" t="s">
        <v>879</v>
      </c>
      <c r="E28" s="730"/>
      <c r="F28" s="471">
        <v>2.29</v>
      </c>
      <c r="G28" s="147">
        <f>0.8*$F$28</f>
        <v>1.832</v>
      </c>
      <c r="H28" s="86"/>
      <c r="I28" s="113">
        <f t="shared" si="2"/>
        <v>0</v>
      </c>
    </row>
    <row r="29" spans="1:9" s="66" customFormat="1" ht="9.75">
      <c r="A29" s="473"/>
      <c r="B29" s="419"/>
      <c r="C29" s="84" t="s">
        <v>52</v>
      </c>
      <c r="D29" s="729" t="s">
        <v>880</v>
      </c>
      <c r="E29" s="730"/>
      <c r="F29" s="471"/>
      <c r="G29" s="147">
        <f>0.8*$F$28</f>
        <v>1.832</v>
      </c>
      <c r="H29" s="86"/>
      <c r="I29" s="113">
        <f t="shared" si="2"/>
        <v>0</v>
      </c>
    </row>
    <row r="30" spans="1:9" s="66" customFormat="1" ht="9.75">
      <c r="A30" s="473"/>
      <c r="B30" s="419"/>
      <c r="C30" s="84" t="s">
        <v>153</v>
      </c>
      <c r="D30" s="729" t="s">
        <v>881</v>
      </c>
      <c r="E30" s="730"/>
      <c r="F30" s="471"/>
      <c r="G30" s="147">
        <f>0.8*$F$28</f>
        <v>1.832</v>
      </c>
      <c r="H30" s="86"/>
      <c r="I30" s="113">
        <f t="shared" si="2"/>
        <v>0</v>
      </c>
    </row>
    <row r="31" spans="1:9" s="66" customFormat="1" ht="9.75">
      <c r="A31" s="473"/>
      <c r="B31" s="419"/>
      <c r="C31" s="84" t="s">
        <v>347</v>
      </c>
      <c r="D31" s="729" t="s">
        <v>882</v>
      </c>
      <c r="E31" s="730"/>
      <c r="F31" s="471"/>
      <c r="G31" s="147">
        <f>0.8*$F$28</f>
        <v>1.832</v>
      </c>
      <c r="H31" s="86"/>
      <c r="I31" s="113">
        <f t="shared" si="2"/>
        <v>0</v>
      </c>
    </row>
    <row r="32" spans="1:9" s="66" customFormat="1" ht="10.5" thickBot="1">
      <c r="A32" s="474"/>
      <c r="B32" s="420"/>
      <c r="C32" s="96" t="s">
        <v>379</v>
      </c>
      <c r="D32" s="737" t="s">
        <v>883</v>
      </c>
      <c r="E32" s="635"/>
      <c r="F32" s="734"/>
      <c r="G32" s="147">
        <f>0.8*$F$28</f>
        <v>1.832</v>
      </c>
      <c r="H32" s="98"/>
      <c r="I32" s="113">
        <f t="shared" si="2"/>
        <v>0</v>
      </c>
    </row>
    <row r="33" spans="6:10" s="66" customFormat="1" ht="10.5" thickBot="1">
      <c r="F33" s="121"/>
      <c r="G33" s="121"/>
      <c r="H33" s="120"/>
      <c r="I33" s="120"/>
      <c r="J33" s="120"/>
    </row>
    <row r="34" spans="6:9" s="66" customFormat="1" ht="10.5" thickBot="1">
      <c r="F34" s="121"/>
      <c r="G34" s="120"/>
      <c r="H34" s="136" t="s">
        <v>884</v>
      </c>
      <c r="I34" s="137">
        <f>I32+I31+I30+I29+I28+I27+I26+I25+I24+I23+L22+L21+I20+I19+I18+I17+I16+I13+I12+I11+I10+I9+I8+I7+I6</f>
        <v>0</v>
      </c>
    </row>
    <row r="35" spans="1:11" ht="10.5" thickBot="1">
      <c r="A35" s="254"/>
      <c r="B35" s="254"/>
      <c r="C35" s="254"/>
      <c r="D35" s="254"/>
      <c r="E35" s="254"/>
      <c r="F35" s="255"/>
      <c r="G35" s="255"/>
      <c r="H35" s="256"/>
      <c r="I35" s="256"/>
      <c r="J35" s="254"/>
      <c r="K35" s="254"/>
    </row>
    <row r="37" spans="1:5" ht="11.25" customHeight="1">
      <c r="A37" s="257"/>
      <c r="E37" s="258" t="s">
        <v>841</v>
      </c>
    </row>
    <row r="38" spans="1:11" ht="11.25" customHeight="1">
      <c r="A38" s="257"/>
      <c r="E38" s="733" t="s">
        <v>699</v>
      </c>
      <c r="F38" s="733"/>
      <c r="G38" s="733"/>
      <c r="H38" s="733"/>
      <c r="I38" s="733"/>
      <c r="J38" s="733"/>
      <c r="K38" s="733"/>
    </row>
    <row r="39" spans="1:11" ht="15" customHeight="1" thickBot="1">
      <c r="A39" s="257" t="s">
        <v>700</v>
      </c>
      <c r="E39" s="733"/>
      <c r="F39" s="733"/>
      <c r="G39" s="733"/>
      <c r="H39" s="733"/>
      <c r="I39" s="733"/>
      <c r="J39" s="733"/>
      <c r="K39" s="733"/>
    </row>
    <row r="40" spans="1:11" s="66" customFormat="1" ht="11.25" customHeight="1">
      <c r="A40" s="259"/>
      <c r="B40" s="260" t="s">
        <v>701</v>
      </c>
      <c r="C40" s="261">
        <f>'Technical - 2'!I38</f>
        <v>0</v>
      </c>
      <c r="E40" s="733"/>
      <c r="F40" s="733"/>
      <c r="G40" s="733"/>
      <c r="H40" s="733"/>
      <c r="I40" s="733"/>
      <c r="J40" s="733"/>
      <c r="K40" s="733"/>
    </row>
    <row r="41" spans="1:11" s="66" customFormat="1" ht="11.25" customHeight="1">
      <c r="A41" s="262"/>
      <c r="B41" s="263" t="s">
        <v>702</v>
      </c>
      <c r="C41" s="129">
        <f>'Technical - 2'!H73</f>
        <v>0</v>
      </c>
      <c r="E41" s="733"/>
      <c r="F41" s="733"/>
      <c r="G41" s="733"/>
      <c r="H41" s="733"/>
      <c r="I41" s="733"/>
      <c r="J41" s="733"/>
      <c r="K41" s="733"/>
    </row>
    <row r="42" spans="1:11" s="66" customFormat="1" ht="11.25" customHeight="1">
      <c r="A42" s="262"/>
      <c r="B42" s="263" t="s">
        <v>896</v>
      </c>
      <c r="C42" s="129">
        <f>'Swimwear - 3'!$T$79</f>
        <v>0</v>
      </c>
      <c r="E42" s="733"/>
      <c r="F42" s="733"/>
      <c r="G42" s="733"/>
      <c r="H42" s="733"/>
      <c r="I42" s="733"/>
      <c r="J42" s="733"/>
      <c r="K42" s="733"/>
    </row>
    <row r="43" spans="1:11" s="66" customFormat="1" ht="9.75">
      <c r="A43" s="262"/>
      <c r="B43" s="263" t="s">
        <v>897</v>
      </c>
      <c r="C43" s="264">
        <f>'Goggles - 4'!V70</f>
        <v>0</v>
      </c>
      <c r="E43" s="733"/>
      <c r="F43" s="733"/>
      <c r="G43" s="733"/>
      <c r="H43" s="733"/>
      <c r="I43" s="733"/>
      <c r="J43" s="733"/>
      <c r="K43" s="733"/>
    </row>
    <row r="44" spans="1:11" s="66" customFormat="1" ht="9.75">
      <c r="A44" s="262"/>
      <c r="B44" s="263" t="s">
        <v>898</v>
      </c>
      <c r="C44" s="129">
        <f>'Water Polo - 6'!$I$72</f>
        <v>0</v>
      </c>
      <c r="E44" s="733"/>
      <c r="F44" s="733"/>
      <c r="G44" s="733"/>
      <c r="H44" s="733"/>
      <c r="I44" s="733"/>
      <c r="J44" s="733"/>
      <c r="K44" s="733"/>
    </row>
    <row r="45" spans="1:11" s="66" customFormat="1" ht="11.25" customHeight="1">
      <c r="A45" s="262"/>
      <c r="B45" s="263" t="s">
        <v>899</v>
      </c>
      <c r="C45" s="129">
        <f>'Water Confidence - 7'!$I$80</f>
        <v>0</v>
      </c>
      <c r="E45" s="733"/>
      <c r="F45" s="733"/>
      <c r="G45" s="733"/>
      <c r="H45" s="733"/>
      <c r="I45" s="733"/>
      <c r="J45" s="733"/>
      <c r="K45" s="733"/>
    </row>
    <row r="46" spans="1:11" s="66" customFormat="1" ht="11.25" customHeight="1" thickBot="1">
      <c r="A46" s="265"/>
      <c r="B46" s="266" t="s">
        <v>900</v>
      </c>
      <c r="C46" s="267">
        <f>I34</f>
        <v>0</v>
      </c>
      <c r="E46" s="733"/>
      <c r="F46" s="733"/>
      <c r="G46" s="733"/>
      <c r="H46" s="733"/>
      <c r="I46" s="733"/>
      <c r="J46" s="733"/>
      <c r="K46" s="733"/>
    </row>
    <row r="47" spans="1:11" s="66" customFormat="1" ht="15" customHeight="1" thickBot="1">
      <c r="A47" s="117"/>
      <c r="B47" s="268" t="s">
        <v>901</v>
      </c>
      <c r="C47" s="269">
        <f>SUM(C40:C46)</f>
        <v>0</v>
      </c>
      <c r="E47" s="733"/>
      <c r="F47" s="733"/>
      <c r="G47" s="733"/>
      <c r="H47" s="733"/>
      <c r="I47" s="733"/>
      <c r="J47" s="733"/>
      <c r="K47" s="733"/>
    </row>
    <row r="48" spans="2:11" ht="11.25" customHeight="1">
      <c r="B48" s="57" t="s">
        <v>902</v>
      </c>
      <c r="C48" s="57">
        <v>329</v>
      </c>
      <c r="E48" s="733"/>
      <c r="F48" s="733"/>
      <c r="G48" s="733"/>
      <c r="H48" s="733"/>
      <c r="I48" s="733"/>
      <c r="J48" s="733"/>
      <c r="K48" s="733"/>
    </row>
    <row r="49" spans="2:11" ht="11.25" customHeight="1">
      <c r="B49" s="268" t="s">
        <v>903</v>
      </c>
      <c r="C49" s="270">
        <f>C47+C48</f>
        <v>329</v>
      </c>
      <c r="E49" s="733"/>
      <c r="F49" s="733"/>
      <c r="G49" s="733"/>
      <c r="H49" s="733"/>
      <c r="I49" s="733"/>
      <c r="J49" s="733"/>
      <c r="K49" s="733"/>
    </row>
    <row r="50" spans="5:11" ht="11.25" customHeight="1">
      <c r="E50" s="733"/>
      <c r="F50" s="733"/>
      <c r="G50" s="733"/>
      <c r="H50" s="733"/>
      <c r="I50" s="733"/>
      <c r="J50" s="733"/>
      <c r="K50" s="733"/>
    </row>
    <row r="51" spans="5:11" ht="11.25" customHeight="1">
      <c r="E51" s="733"/>
      <c r="F51" s="733"/>
      <c r="G51" s="733"/>
      <c r="H51" s="733"/>
      <c r="I51" s="733"/>
      <c r="J51" s="733"/>
      <c r="K51" s="733"/>
    </row>
    <row r="52" spans="5:11" ht="11.25" customHeight="1">
      <c r="E52" s="733"/>
      <c r="F52" s="733"/>
      <c r="G52" s="733"/>
      <c r="H52" s="733"/>
      <c r="I52" s="733"/>
      <c r="J52" s="733"/>
      <c r="K52" s="733"/>
    </row>
    <row r="53" spans="1:11" ht="15">
      <c r="A53" s="257"/>
      <c r="B53" s="257"/>
      <c r="C53" s="257"/>
      <c r="D53" s="257"/>
      <c r="E53" s="271"/>
      <c r="F53" s="272"/>
      <c r="G53" s="272"/>
      <c r="H53" s="272"/>
      <c r="I53" s="272"/>
      <c r="J53" s="272"/>
      <c r="K53" s="272"/>
    </row>
    <row r="54" spans="5:11" ht="11.25" customHeight="1">
      <c r="E54" s="272"/>
      <c r="F54" s="272"/>
      <c r="G54" s="272"/>
      <c r="H54" s="272"/>
      <c r="I54" s="272"/>
      <c r="J54" s="272"/>
      <c r="K54" s="272"/>
    </row>
    <row r="58" spans="2:3" ht="9.75">
      <c r="B58" s="273"/>
      <c r="C58" s="125"/>
    </row>
    <row r="61" ht="15.75" customHeight="1"/>
  </sheetData>
  <sheetProtection/>
  <mergeCells count="51">
    <mergeCell ref="E38:K52"/>
    <mergeCell ref="F21:G22"/>
    <mergeCell ref="F28:F32"/>
    <mergeCell ref="I21:I22"/>
    <mergeCell ref="H21:H22"/>
    <mergeCell ref="F23:F27"/>
    <mergeCell ref="D32:E32"/>
    <mergeCell ref="D31:E31"/>
    <mergeCell ref="D30:E30"/>
    <mergeCell ref="D28:E28"/>
    <mergeCell ref="A1:K1"/>
    <mergeCell ref="D20:E20"/>
    <mergeCell ref="B13:C13"/>
    <mergeCell ref="B12:C12"/>
    <mergeCell ref="D7:E7"/>
    <mergeCell ref="B16:B17"/>
    <mergeCell ref="A16:A32"/>
    <mergeCell ref="B3:C3"/>
    <mergeCell ref="B6:C6"/>
    <mergeCell ref="B9:C9"/>
    <mergeCell ref="B10:C10"/>
    <mergeCell ref="B11:C11"/>
    <mergeCell ref="B23:B27"/>
    <mergeCell ref="A6:A13"/>
    <mergeCell ref="B21:B22"/>
    <mergeCell ref="B8:C8"/>
    <mergeCell ref="B7:C7"/>
    <mergeCell ref="B28:B32"/>
    <mergeCell ref="B20:C20"/>
    <mergeCell ref="D13:E13"/>
    <mergeCell ref="D29:E29"/>
    <mergeCell ref="D19:E19"/>
    <mergeCell ref="D18:E18"/>
    <mergeCell ref="D27:E27"/>
    <mergeCell ref="B19:C19"/>
    <mergeCell ref="D3:E3"/>
    <mergeCell ref="D12:E12"/>
    <mergeCell ref="D11:E11"/>
    <mergeCell ref="D10:E10"/>
    <mergeCell ref="D9:E9"/>
    <mergeCell ref="D8:E8"/>
    <mergeCell ref="F16:F17"/>
    <mergeCell ref="D26:E26"/>
    <mergeCell ref="D6:E6"/>
    <mergeCell ref="D25:E25"/>
    <mergeCell ref="D24:E24"/>
    <mergeCell ref="D23:E23"/>
    <mergeCell ref="D22:E22"/>
    <mergeCell ref="D21:E21"/>
    <mergeCell ref="D17:E17"/>
    <mergeCell ref="D16:E16"/>
  </mergeCells>
  <printOptions/>
  <pageMargins left="0.7" right="0.7" top="0.75" bottom="0.75" header="0.3" footer="0.3"/>
  <pageSetup fitToHeight="1" fitToWidth="1" horizontalDpi="600" verticalDpi="600" orientation="portrait" scale="72"/>
  <headerFooter alignWithMargins="0">
    <oddHeader>&amp;C&amp;"Arial,Regular"&amp;8Page 8</oddHeader>
    <oddFooter>&amp;C&amp;"Arial,Regular"&amp;8www.finisinc.com
Toll Free: (888) 333-4647  •  Fax: (925) 454-0066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zoomScale="125" zoomScaleNormal="125" workbookViewId="0" topLeftCell="A1">
      <selection activeCell="K14" sqref="K14"/>
    </sheetView>
  </sheetViews>
  <sheetFormatPr defaultColWidth="11.19921875" defaultRowHeight="15"/>
  <cols>
    <col min="1" max="1" width="13" style="279" customWidth="1"/>
    <col min="2" max="2" width="21.8984375" style="279" bestFit="1" customWidth="1"/>
    <col min="3" max="3" width="16.3984375" style="279" customWidth="1"/>
    <col min="4" max="4" width="4.19921875" style="279" customWidth="1"/>
    <col min="5" max="8" width="0" style="279" hidden="1" customWidth="1"/>
    <col min="9" max="9" width="8.59765625" style="279" bestFit="1" customWidth="1"/>
    <col min="10" max="10" width="7.09765625" style="279" bestFit="1" customWidth="1"/>
    <col min="11" max="16384" width="6.59765625" style="279" customWidth="1"/>
  </cols>
  <sheetData>
    <row r="1" spans="1:10" ht="12.75" thickBot="1">
      <c r="A1" s="274" t="s">
        <v>906</v>
      </c>
      <c r="B1" s="275"/>
      <c r="C1" s="275"/>
      <c r="D1" s="275"/>
      <c r="E1" s="275"/>
      <c r="F1" s="276"/>
      <c r="G1" s="276"/>
      <c r="H1" s="276"/>
      <c r="I1" s="277" t="s">
        <v>907</v>
      </c>
      <c r="J1" s="278" t="s">
        <v>908</v>
      </c>
    </row>
    <row r="2" spans="1:11" ht="12.75" thickTop="1">
      <c r="A2" s="280" t="s">
        <v>909</v>
      </c>
      <c r="B2" s="434" t="s">
        <v>721</v>
      </c>
      <c r="C2" s="434"/>
      <c r="D2" s="434"/>
      <c r="E2" s="281"/>
      <c r="F2" s="282">
        <f>I2*0.6</f>
        <v>8.969999999999999</v>
      </c>
      <c r="G2" s="282">
        <f>I2*0.63</f>
        <v>9.4185</v>
      </c>
      <c r="H2" s="282">
        <f>I2*0.75</f>
        <v>11.212499999999999</v>
      </c>
      <c r="I2" s="283">
        <v>14.95</v>
      </c>
      <c r="J2" s="284">
        <f>I2*0.9</f>
        <v>13.455</v>
      </c>
      <c r="K2" s="285"/>
    </row>
    <row r="3" spans="1:11" ht="12">
      <c r="A3" s="286" t="s">
        <v>722</v>
      </c>
      <c r="B3" s="452" t="s">
        <v>723</v>
      </c>
      <c r="C3" s="453"/>
      <c r="D3" s="435"/>
      <c r="E3" s="281"/>
      <c r="F3" s="282">
        <f>I3*0.6</f>
        <v>35.97</v>
      </c>
      <c r="G3" s="282">
        <f>I3*0.63</f>
        <v>37.7685</v>
      </c>
      <c r="H3" s="282">
        <f>I3*0.75</f>
        <v>44.962500000000006</v>
      </c>
      <c r="I3" s="290">
        <v>59.95</v>
      </c>
      <c r="J3" s="284">
        <f>I3*0.9</f>
        <v>53.955000000000005</v>
      </c>
      <c r="K3" s="285"/>
    </row>
    <row r="4" spans="1:11" ht="12">
      <c r="A4" s="286" t="s">
        <v>724</v>
      </c>
      <c r="B4" s="452" t="s">
        <v>918</v>
      </c>
      <c r="C4" s="453"/>
      <c r="D4" s="435"/>
      <c r="E4" s="281"/>
      <c r="F4" s="282">
        <f>I4*0.6</f>
        <v>35.97</v>
      </c>
      <c r="G4" s="282">
        <f>I4*0.63</f>
        <v>37.7685</v>
      </c>
      <c r="H4" s="282">
        <f>I4*0.75</f>
        <v>44.962500000000006</v>
      </c>
      <c r="I4" s="290">
        <v>59.95</v>
      </c>
      <c r="J4" s="284">
        <f>I4*0.9</f>
        <v>53.955000000000005</v>
      </c>
      <c r="K4" s="285"/>
    </row>
    <row r="5" spans="1:11" ht="12">
      <c r="A5" s="280" t="s">
        <v>919</v>
      </c>
      <c r="B5" s="434" t="s">
        <v>920</v>
      </c>
      <c r="C5" s="434"/>
      <c r="D5" s="434"/>
      <c r="E5" s="281"/>
      <c r="F5" s="282">
        <f>I5*0.6</f>
        <v>8.969999999999999</v>
      </c>
      <c r="G5" s="282">
        <f>I5*0.63</f>
        <v>9.4185</v>
      </c>
      <c r="H5" s="282">
        <f>I5*0.75</f>
        <v>11.212499999999999</v>
      </c>
      <c r="I5" s="283">
        <v>14.95</v>
      </c>
      <c r="J5" s="284">
        <f>I5*0.9</f>
        <v>13.455</v>
      </c>
      <c r="K5" s="285"/>
    </row>
    <row r="6" spans="1:11" ht="12">
      <c r="A6" s="286" t="s">
        <v>921</v>
      </c>
      <c r="B6" s="452" t="s">
        <v>1093</v>
      </c>
      <c r="C6" s="453"/>
      <c r="D6" s="435"/>
      <c r="E6" s="281"/>
      <c r="F6" s="282">
        <f>(I6*0.6)*0.06+(I6*0.6)</f>
        <v>165.3282</v>
      </c>
      <c r="G6" s="282">
        <f>(I6*0.63)*0.06+(I6*0.63)</f>
        <v>173.59461</v>
      </c>
      <c r="H6" s="282">
        <f>(I6*0.75)*0.06+(I6*0.75)</f>
        <v>206.66024999999996</v>
      </c>
      <c r="I6" s="290">
        <v>259.95</v>
      </c>
      <c r="J6" s="284">
        <f>I6*0.9</f>
        <v>233.95499999999998</v>
      </c>
      <c r="K6" s="285"/>
    </row>
    <row r="7" spans="1:10" ht="12.75" customHeight="1">
      <c r="A7" s="291"/>
      <c r="B7" s="291"/>
      <c r="C7" s="291"/>
      <c r="D7" s="291"/>
      <c r="E7" s="292"/>
      <c r="F7" s="293"/>
      <c r="G7" s="293"/>
      <c r="H7" s="293"/>
      <c r="I7" s="285"/>
      <c r="J7" s="284"/>
    </row>
    <row r="8" spans="1:10" ht="12">
      <c r="A8" s="294" t="s">
        <v>1094</v>
      </c>
      <c r="B8" s="295"/>
      <c r="C8" s="295"/>
      <c r="D8" s="295"/>
      <c r="E8" s="296"/>
      <c r="F8" s="297"/>
      <c r="G8" s="297"/>
      <c r="H8" s="297"/>
      <c r="I8" s="298"/>
      <c r="J8" s="284"/>
    </row>
    <row r="9" spans="1:10" ht="12">
      <c r="A9" s="280" t="s">
        <v>1095</v>
      </c>
      <c r="B9" s="299" t="s">
        <v>1096</v>
      </c>
      <c r="C9" s="300"/>
      <c r="D9" s="301"/>
      <c r="E9" s="302"/>
      <c r="F9" s="303">
        <f>I9*0.6</f>
        <v>6.569999999999999</v>
      </c>
      <c r="G9" s="303">
        <f>I9*0.63</f>
        <v>6.898499999999999</v>
      </c>
      <c r="H9" s="303">
        <f>I9*0.75</f>
        <v>8.212499999999999</v>
      </c>
      <c r="I9" s="290">
        <v>10.95</v>
      </c>
      <c r="J9" s="284">
        <f aca="true" t="shared" si="0" ref="J9:J31">I9*0.9</f>
        <v>9.855</v>
      </c>
    </row>
    <row r="10" spans="1:10" ht="12">
      <c r="A10" s="304" t="s">
        <v>1097</v>
      </c>
      <c r="B10" s="299" t="s">
        <v>1098</v>
      </c>
      <c r="C10" s="300"/>
      <c r="D10" s="301"/>
      <c r="E10" s="302"/>
      <c r="F10" s="303">
        <f>I10*0.6</f>
        <v>7.169999999999999</v>
      </c>
      <c r="G10" s="303">
        <f>I10*0.63</f>
        <v>7.528499999999999</v>
      </c>
      <c r="H10" s="303">
        <f>I10*0.75</f>
        <v>8.962499999999999</v>
      </c>
      <c r="I10" s="290">
        <v>11.95</v>
      </c>
      <c r="J10" s="284">
        <f t="shared" si="0"/>
        <v>10.754999999999999</v>
      </c>
    </row>
    <row r="11" spans="1:10" ht="12">
      <c r="A11" s="304" t="s">
        <v>1099</v>
      </c>
      <c r="B11" s="299" t="s">
        <v>1100</v>
      </c>
      <c r="C11" s="300"/>
      <c r="D11" s="301"/>
      <c r="E11" s="302"/>
      <c r="F11" s="303">
        <f>I11*0.6</f>
        <v>7.77</v>
      </c>
      <c r="G11" s="303">
        <f>I11*0.63</f>
        <v>8.1585</v>
      </c>
      <c r="H11" s="303">
        <f>I11*0.75</f>
        <v>9.712499999999999</v>
      </c>
      <c r="I11" s="290">
        <v>12.95</v>
      </c>
      <c r="J11" s="284">
        <f t="shared" si="0"/>
        <v>11.655</v>
      </c>
    </row>
    <row r="12" spans="1:10" ht="12">
      <c r="A12" s="280" t="s">
        <v>1101</v>
      </c>
      <c r="B12" s="299" t="s">
        <v>1102</v>
      </c>
      <c r="C12" s="300"/>
      <c r="D12" s="301"/>
      <c r="E12" s="302"/>
      <c r="F12" s="303">
        <f>I12*0.6</f>
        <v>8.37</v>
      </c>
      <c r="G12" s="303">
        <f>I12*0.63</f>
        <v>8.788499999999999</v>
      </c>
      <c r="H12" s="303">
        <f>I12*0.75</f>
        <v>10.462499999999999</v>
      </c>
      <c r="I12" s="290">
        <v>13.95</v>
      </c>
      <c r="J12" s="284">
        <f t="shared" si="0"/>
        <v>12.555</v>
      </c>
    </row>
    <row r="13" spans="1:10" ht="12">
      <c r="A13" s="280" t="s">
        <v>1103</v>
      </c>
      <c r="B13" s="299" t="s">
        <v>1104</v>
      </c>
      <c r="C13" s="300"/>
      <c r="D13" s="301"/>
      <c r="E13" s="302"/>
      <c r="F13" s="303">
        <f>I13*0.6</f>
        <v>8.969999999999999</v>
      </c>
      <c r="G13" s="303">
        <f>I13*0.63</f>
        <v>9.4185</v>
      </c>
      <c r="H13" s="303">
        <f>I13*0.75</f>
        <v>11.212499999999999</v>
      </c>
      <c r="I13" s="290">
        <v>14.95</v>
      </c>
      <c r="J13" s="284">
        <f t="shared" si="0"/>
        <v>13.455</v>
      </c>
    </row>
    <row r="14" spans="1:10" ht="12">
      <c r="A14" s="280" t="s">
        <v>1105</v>
      </c>
      <c r="B14" s="299" t="s">
        <v>940</v>
      </c>
      <c r="C14" s="300"/>
      <c r="D14" s="301"/>
      <c r="E14" s="302"/>
      <c r="F14" s="303"/>
      <c r="G14" s="303"/>
      <c r="H14" s="303"/>
      <c r="I14" s="290">
        <v>24.95</v>
      </c>
      <c r="J14" s="284">
        <f t="shared" si="0"/>
        <v>22.455</v>
      </c>
    </row>
    <row r="15" spans="1:10" ht="12">
      <c r="A15" s="280" t="s">
        <v>941</v>
      </c>
      <c r="B15" s="299" t="s">
        <v>942</v>
      </c>
      <c r="C15" s="300"/>
      <c r="D15" s="301"/>
      <c r="E15" s="302"/>
      <c r="F15" s="303"/>
      <c r="G15" s="303"/>
      <c r="H15" s="303"/>
      <c r="I15" s="290">
        <v>12.95</v>
      </c>
      <c r="J15" s="284">
        <f t="shared" si="0"/>
        <v>11.655</v>
      </c>
    </row>
    <row r="16" spans="1:10" ht="12">
      <c r="A16" s="304" t="s">
        <v>943</v>
      </c>
      <c r="B16" s="299" t="s">
        <v>944</v>
      </c>
      <c r="C16" s="300"/>
      <c r="D16" s="301"/>
      <c r="E16" s="302"/>
      <c r="F16" s="303"/>
      <c r="G16" s="303"/>
      <c r="H16" s="303"/>
      <c r="I16" s="290">
        <v>13.95</v>
      </c>
      <c r="J16" s="284">
        <f t="shared" si="0"/>
        <v>12.555</v>
      </c>
    </row>
    <row r="17" spans="1:10" ht="12">
      <c r="A17" s="304" t="s">
        <v>945</v>
      </c>
      <c r="B17" s="299" t="s">
        <v>946</v>
      </c>
      <c r="C17" s="300"/>
      <c r="D17" s="301"/>
      <c r="E17" s="302"/>
      <c r="F17" s="303"/>
      <c r="G17" s="303"/>
      <c r="H17" s="303"/>
      <c r="I17" s="290">
        <v>14.95</v>
      </c>
      <c r="J17" s="284">
        <f t="shared" si="0"/>
        <v>13.455</v>
      </c>
    </row>
    <row r="18" spans="1:10" ht="12">
      <c r="A18" s="280" t="s">
        <v>947</v>
      </c>
      <c r="B18" s="299" t="s">
        <v>948</v>
      </c>
      <c r="C18" s="300"/>
      <c r="D18" s="301"/>
      <c r="E18" s="302"/>
      <c r="F18" s="303"/>
      <c r="G18" s="303"/>
      <c r="H18" s="303"/>
      <c r="I18" s="290">
        <v>15.95</v>
      </c>
      <c r="J18" s="284">
        <f t="shared" si="0"/>
        <v>14.355</v>
      </c>
    </row>
    <row r="19" spans="1:10" ht="12">
      <c r="A19" s="280" t="s">
        <v>949</v>
      </c>
      <c r="B19" s="299" t="s">
        <v>953</v>
      </c>
      <c r="C19" s="300"/>
      <c r="D19" s="301"/>
      <c r="E19" s="302"/>
      <c r="F19" s="303"/>
      <c r="G19" s="303"/>
      <c r="H19" s="303"/>
      <c r="I19" s="290">
        <v>16.95</v>
      </c>
      <c r="J19" s="284">
        <f t="shared" si="0"/>
        <v>15.254999999999999</v>
      </c>
    </row>
    <row r="20" spans="1:10" ht="12">
      <c r="A20" s="304" t="s">
        <v>954</v>
      </c>
      <c r="B20" s="299" t="s">
        <v>955</v>
      </c>
      <c r="C20" s="300"/>
      <c r="D20" s="301"/>
      <c r="E20" s="302"/>
      <c r="F20" s="303"/>
      <c r="G20" s="303"/>
      <c r="H20" s="303"/>
      <c r="I20" s="290">
        <v>17.5</v>
      </c>
      <c r="J20" s="284">
        <f t="shared" si="0"/>
        <v>15.75</v>
      </c>
    </row>
    <row r="21" spans="1:10" ht="12">
      <c r="A21" s="304" t="s">
        <v>956</v>
      </c>
      <c r="B21" s="299" t="s">
        <v>957</v>
      </c>
      <c r="C21" s="300"/>
      <c r="D21" s="301"/>
      <c r="E21" s="302"/>
      <c r="F21" s="303"/>
      <c r="G21" s="303"/>
      <c r="H21" s="303"/>
      <c r="I21" s="290">
        <v>18.95</v>
      </c>
      <c r="J21" s="284">
        <f t="shared" si="0"/>
        <v>17.055</v>
      </c>
    </row>
    <row r="22" spans="1:10" ht="12">
      <c r="A22" s="304" t="s">
        <v>958</v>
      </c>
      <c r="B22" s="299" t="s">
        <v>959</v>
      </c>
      <c r="C22" s="300"/>
      <c r="D22" s="301"/>
      <c r="E22" s="302"/>
      <c r="F22" s="303"/>
      <c r="G22" s="303"/>
      <c r="H22" s="303"/>
      <c r="I22" s="290">
        <v>20.5</v>
      </c>
      <c r="J22" s="284">
        <f t="shared" si="0"/>
        <v>18.45</v>
      </c>
    </row>
    <row r="23" spans="1:10" ht="12">
      <c r="A23" s="280" t="s">
        <v>960</v>
      </c>
      <c r="B23" s="299" t="s">
        <v>961</v>
      </c>
      <c r="C23" s="300"/>
      <c r="D23" s="301"/>
      <c r="E23" s="302"/>
      <c r="F23" s="303"/>
      <c r="G23" s="303"/>
      <c r="H23" s="303"/>
      <c r="I23" s="290">
        <v>21.95</v>
      </c>
      <c r="J23" s="284">
        <f t="shared" si="0"/>
        <v>19.755</v>
      </c>
    </row>
    <row r="24" spans="1:10" ht="12">
      <c r="A24" s="304" t="s">
        <v>962</v>
      </c>
      <c r="B24" s="299" t="s">
        <v>963</v>
      </c>
      <c r="C24" s="300"/>
      <c r="D24" s="301"/>
      <c r="E24" s="302"/>
      <c r="F24" s="303"/>
      <c r="G24" s="303"/>
      <c r="H24" s="303"/>
      <c r="I24" s="290">
        <v>23.95</v>
      </c>
      <c r="J24" s="284">
        <f t="shared" si="0"/>
        <v>21.555</v>
      </c>
    </row>
    <row r="25" spans="1:10" ht="12">
      <c r="A25" s="304" t="s">
        <v>964</v>
      </c>
      <c r="B25" s="299" t="s">
        <v>787</v>
      </c>
      <c r="C25" s="300"/>
      <c r="D25" s="301"/>
      <c r="E25" s="302"/>
      <c r="F25" s="303"/>
      <c r="G25" s="303"/>
      <c r="H25" s="303"/>
      <c r="I25" s="290">
        <v>37.5</v>
      </c>
      <c r="J25" s="284">
        <f t="shared" si="0"/>
        <v>33.75</v>
      </c>
    </row>
    <row r="26" spans="1:10" ht="12">
      <c r="A26" s="280" t="s">
        <v>788</v>
      </c>
      <c r="B26" s="299" t="s">
        <v>789</v>
      </c>
      <c r="C26" s="300"/>
      <c r="D26" s="301"/>
      <c r="E26" s="302"/>
      <c r="F26" s="303"/>
      <c r="G26" s="303"/>
      <c r="H26" s="303"/>
      <c r="I26" s="290">
        <v>27.95</v>
      </c>
      <c r="J26" s="284">
        <f t="shared" si="0"/>
        <v>25.155</v>
      </c>
    </row>
    <row r="27" spans="1:10" ht="12">
      <c r="A27" s="280" t="s">
        <v>790</v>
      </c>
      <c r="B27" s="299" t="s">
        <v>791</v>
      </c>
      <c r="C27" s="300"/>
      <c r="D27" s="301"/>
      <c r="E27" s="302"/>
      <c r="F27" s="303"/>
      <c r="G27" s="303"/>
      <c r="H27" s="303"/>
      <c r="I27" s="290">
        <v>29.95</v>
      </c>
      <c r="J27" s="284">
        <f t="shared" si="0"/>
        <v>26.955</v>
      </c>
    </row>
    <row r="28" spans="1:10" ht="12">
      <c r="A28" s="280" t="s">
        <v>792</v>
      </c>
      <c r="B28" s="299" t="s">
        <v>793</v>
      </c>
      <c r="C28" s="300"/>
      <c r="D28" s="301"/>
      <c r="E28" s="302"/>
      <c r="F28" s="303"/>
      <c r="G28" s="303"/>
      <c r="H28" s="303"/>
      <c r="I28" s="290">
        <v>30.95</v>
      </c>
      <c r="J28" s="284">
        <f t="shared" si="0"/>
        <v>27.855</v>
      </c>
    </row>
    <row r="29" spans="1:10" ht="12">
      <c r="A29" s="280" t="s">
        <v>794</v>
      </c>
      <c r="B29" s="299" t="s">
        <v>795</v>
      </c>
      <c r="C29" s="300"/>
      <c r="D29" s="301"/>
      <c r="E29" s="302"/>
      <c r="F29" s="303"/>
      <c r="G29" s="303"/>
      <c r="H29" s="303"/>
      <c r="I29" s="290">
        <v>31.95</v>
      </c>
      <c r="J29" s="284">
        <f t="shared" si="0"/>
        <v>28.755</v>
      </c>
    </row>
    <row r="30" spans="1:10" ht="12">
      <c r="A30" s="280" t="s">
        <v>796</v>
      </c>
      <c r="B30" s="299" t="s">
        <v>976</v>
      </c>
      <c r="C30" s="300"/>
      <c r="D30" s="301"/>
      <c r="E30" s="302"/>
      <c r="F30" s="303"/>
      <c r="G30" s="303"/>
      <c r="H30" s="303"/>
      <c r="I30" s="290">
        <v>34.95</v>
      </c>
      <c r="J30" s="284">
        <f t="shared" si="0"/>
        <v>31.455000000000002</v>
      </c>
    </row>
    <row r="31" spans="1:10" ht="12">
      <c r="A31" s="280" t="s">
        <v>977</v>
      </c>
      <c r="B31" s="299" t="s">
        <v>978</v>
      </c>
      <c r="C31" s="300"/>
      <c r="D31" s="301"/>
      <c r="E31" s="302"/>
      <c r="F31" s="303">
        <f>I31*0.6</f>
        <v>22.17</v>
      </c>
      <c r="G31" s="303">
        <f>I31*0.63</f>
        <v>23.2785</v>
      </c>
      <c r="H31" s="303">
        <f>I31*0.75</f>
        <v>27.712500000000002</v>
      </c>
      <c r="I31" s="290">
        <v>36.95</v>
      </c>
      <c r="J31" s="284">
        <f t="shared" si="0"/>
        <v>33.255</v>
      </c>
    </row>
    <row r="32" spans="1:10" ht="12">
      <c r="A32" s="291"/>
      <c r="B32" s="305"/>
      <c r="C32" s="305"/>
      <c r="D32" s="305"/>
      <c r="E32" s="292"/>
      <c r="F32" s="293"/>
      <c r="G32" s="293"/>
      <c r="H32" s="293"/>
      <c r="I32" s="285"/>
      <c r="J32" s="284"/>
    </row>
    <row r="33" spans="1:10" ht="12">
      <c r="A33" s="306" t="s">
        <v>979</v>
      </c>
      <c r="B33" s="307"/>
      <c r="C33" s="307"/>
      <c r="D33" s="307"/>
      <c r="E33" s="296"/>
      <c r="F33" s="297"/>
      <c r="G33" s="297"/>
      <c r="H33" s="297"/>
      <c r="I33" s="298"/>
      <c r="J33" s="284"/>
    </row>
    <row r="34" spans="1:11" ht="12">
      <c r="A34" s="280" t="s">
        <v>980</v>
      </c>
      <c r="B34" s="446" t="s">
        <v>981</v>
      </c>
      <c r="C34" s="447"/>
      <c r="D34" s="448"/>
      <c r="E34" s="281"/>
      <c r="F34" s="282">
        <f>I34*0.6</f>
        <v>5.369999999999999</v>
      </c>
      <c r="G34" s="282">
        <f>I34*0.63</f>
        <v>5.6385</v>
      </c>
      <c r="H34" s="282">
        <f>I34*0.75</f>
        <v>6.7124999999999995</v>
      </c>
      <c r="I34" s="309">
        <v>8.95</v>
      </c>
      <c r="J34" s="284">
        <f>I34*0.9</f>
        <v>8.055</v>
      </c>
      <c r="K34" s="285"/>
    </row>
    <row r="35" spans="1:11" ht="12">
      <c r="A35" s="304" t="s">
        <v>982</v>
      </c>
      <c r="B35" s="446" t="s">
        <v>983</v>
      </c>
      <c r="C35" s="447"/>
      <c r="D35" s="448"/>
      <c r="E35" s="281"/>
      <c r="F35" s="282">
        <f>I35*0.6</f>
        <v>5.7</v>
      </c>
      <c r="G35" s="282">
        <f>I35*0.63</f>
        <v>5.985</v>
      </c>
      <c r="H35" s="282">
        <f>I35*0.75</f>
        <v>7.125</v>
      </c>
      <c r="I35" s="309">
        <v>9.5</v>
      </c>
      <c r="J35" s="284">
        <f>I35*0.9</f>
        <v>8.55</v>
      </c>
      <c r="K35" s="285"/>
    </row>
    <row r="36" spans="1:11" ht="12">
      <c r="A36" s="304" t="s">
        <v>984</v>
      </c>
      <c r="B36" s="446" t="s">
        <v>985</v>
      </c>
      <c r="C36" s="447"/>
      <c r="D36" s="448"/>
      <c r="E36" s="281"/>
      <c r="F36" s="282">
        <f>I36*0.6</f>
        <v>5.97</v>
      </c>
      <c r="G36" s="282">
        <f>I36*0.63</f>
        <v>6.2684999999999995</v>
      </c>
      <c r="H36" s="282">
        <f>I36*0.75</f>
        <v>7.4624999999999995</v>
      </c>
      <c r="I36" s="309">
        <v>9.95</v>
      </c>
      <c r="J36" s="284">
        <f>I36*0.9</f>
        <v>8.955</v>
      </c>
      <c r="K36" s="285"/>
    </row>
    <row r="37" spans="1:11" ht="12">
      <c r="A37" s="280" t="s">
        <v>986</v>
      </c>
      <c r="B37" s="446" t="s">
        <v>987</v>
      </c>
      <c r="C37" s="447"/>
      <c r="D37" s="448"/>
      <c r="E37" s="281"/>
      <c r="F37" s="282">
        <f>I37*0.6</f>
        <v>6.3</v>
      </c>
      <c r="G37" s="282">
        <f>I37*0.63</f>
        <v>6.615</v>
      </c>
      <c r="H37" s="282">
        <f>I37*0.75</f>
        <v>7.875</v>
      </c>
      <c r="I37" s="309">
        <v>10.5</v>
      </c>
      <c r="J37" s="284">
        <f>I37*0.9</f>
        <v>9.450000000000001</v>
      </c>
      <c r="K37" s="285"/>
    </row>
    <row r="38" spans="1:11" ht="12">
      <c r="A38" s="280" t="s">
        <v>814</v>
      </c>
      <c r="B38" s="446" t="s">
        <v>815</v>
      </c>
      <c r="C38" s="447"/>
      <c r="D38" s="448"/>
      <c r="E38" s="281"/>
      <c r="F38" s="282">
        <f>I38*0.6</f>
        <v>6.569999999999999</v>
      </c>
      <c r="G38" s="282">
        <f>I38*0.63</f>
        <v>6.898499999999999</v>
      </c>
      <c r="H38" s="282">
        <f>I38*0.75</f>
        <v>8.212499999999999</v>
      </c>
      <c r="I38" s="309">
        <v>10.95</v>
      </c>
      <c r="J38" s="284">
        <f>I38*0.9</f>
        <v>9.855</v>
      </c>
      <c r="K38" s="285"/>
    </row>
    <row r="39" spans="1:10" ht="12">
      <c r="A39" s="310"/>
      <c r="B39" s="310"/>
      <c r="C39" s="310"/>
      <c r="D39" s="310"/>
      <c r="E39" s="310"/>
      <c r="F39" s="311"/>
      <c r="G39" s="311"/>
      <c r="H39" s="311"/>
      <c r="I39" s="310"/>
      <c r="J39" s="284"/>
    </row>
    <row r="40" spans="1:10" ht="12">
      <c r="A40" s="306" t="s">
        <v>816</v>
      </c>
      <c r="B40" s="307"/>
      <c r="C40" s="307"/>
      <c r="D40" s="307"/>
      <c r="E40" s="296"/>
      <c r="F40" s="297"/>
      <c r="G40" s="297"/>
      <c r="H40" s="297"/>
      <c r="I40" s="298"/>
      <c r="J40" s="284"/>
    </row>
    <row r="41" spans="1:12" ht="12">
      <c r="A41" s="286" t="s">
        <v>817</v>
      </c>
      <c r="B41" s="287" t="s">
        <v>818</v>
      </c>
      <c r="C41" s="288"/>
      <c r="D41" s="289"/>
      <c r="E41" s="281"/>
      <c r="F41" s="282">
        <f aca="true" t="shared" si="1" ref="F41:F46">I41*0.6</f>
        <v>20.970000000000002</v>
      </c>
      <c r="G41" s="282">
        <f aca="true" t="shared" si="2" ref="G41:G46">I41*0.63</f>
        <v>22.018500000000003</v>
      </c>
      <c r="H41" s="282">
        <f aca="true" t="shared" si="3" ref="H41:H46">I41*0.75</f>
        <v>26.212500000000002</v>
      </c>
      <c r="I41" s="309">
        <v>34.95</v>
      </c>
      <c r="J41" s="284">
        <f aca="true" t="shared" si="4" ref="J41:J49">I41*0.9</f>
        <v>31.455000000000002</v>
      </c>
      <c r="K41" s="285"/>
      <c r="L41" s="285"/>
    </row>
    <row r="42" spans="1:12" ht="12">
      <c r="A42" s="286" t="s">
        <v>819</v>
      </c>
      <c r="B42" s="287" t="s">
        <v>820</v>
      </c>
      <c r="C42" s="288"/>
      <c r="D42" s="289"/>
      <c r="E42" s="281"/>
      <c r="F42" s="282">
        <f t="shared" si="1"/>
        <v>20.970000000000002</v>
      </c>
      <c r="G42" s="282">
        <f t="shared" si="2"/>
        <v>22.018500000000003</v>
      </c>
      <c r="H42" s="282">
        <f t="shared" si="3"/>
        <v>26.212500000000002</v>
      </c>
      <c r="I42" s="309">
        <v>34.95</v>
      </c>
      <c r="J42" s="284">
        <f t="shared" si="4"/>
        <v>31.455000000000002</v>
      </c>
      <c r="K42" s="285"/>
      <c r="L42" s="285"/>
    </row>
    <row r="43" spans="1:12" ht="12">
      <c r="A43" s="286" t="s">
        <v>821</v>
      </c>
      <c r="B43" s="287" t="s">
        <v>822</v>
      </c>
      <c r="C43" s="288"/>
      <c r="D43" s="289"/>
      <c r="E43" s="281"/>
      <c r="F43" s="282">
        <f t="shared" si="1"/>
        <v>20.970000000000002</v>
      </c>
      <c r="G43" s="282">
        <f t="shared" si="2"/>
        <v>22.018500000000003</v>
      </c>
      <c r="H43" s="282">
        <f t="shared" si="3"/>
        <v>26.212500000000002</v>
      </c>
      <c r="I43" s="309">
        <v>34.95</v>
      </c>
      <c r="J43" s="284">
        <f t="shared" si="4"/>
        <v>31.455000000000002</v>
      </c>
      <c r="K43" s="285"/>
      <c r="L43" s="285"/>
    </row>
    <row r="44" spans="1:12" ht="12">
      <c r="A44" s="286" t="s">
        <v>823</v>
      </c>
      <c r="B44" s="287" t="s">
        <v>994</v>
      </c>
      <c r="C44" s="288"/>
      <c r="D44" s="289"/>
      <c r="E44" s="281"/>
      <c r="F44" s="282">
        <f t="shared" si="1"/>
        <v>35.97</v>
      </c>
      <c r="G44" s="282">
        <f t="shared" si="2"/>
        <v>37.7685</v>
      </c>
      <c r="H44" s="282">
        <f t="shared" si="3"/>
        <v>44.962500000000006</v>
      </c>
      <c r="I44" s="290">
        <v>59.95</v>
      </c>
      <c r="J44" s="284">
        <f t="shared" si="4"/>
        <v>53.955000000000005</v>
      </c>
      <c r="K44" s="285"/>
      <c r="L44" s="310"/>
    </row>
    <row r="45" spans="1:12" ht="12">
      <c r="A45" s="286" t="s">
        <v>995</v>
      </c>
      <c r="B45" s="287" t="s">
        <v>996</v>
      </c>
      <c r="C45" s="288"/>
      <c r="D45" s="289"/>
      <c r="E45" s="281"/>
      <c r="F45" s="282">
        <f t="shared" si="1"/>
        <v>59.97</v>
      </c>
      <c r="G45" s="282">
        <f t="shared" si="2"/>
        <v>62.9685</v>
      </c>
      <c r="H45" s="282">
        <f t="shared" si="3"/>
        <v>74.9625</v>
      </c>
      <c r="I45" s="290">
        <v>99.95</v>
      </c>
      <c r="J45" s="284">
        <f t="shared" si="4"/>
        <v>89.955</v>
      </c>
      <c r="K45" s="285"/>
      <c r="L45" s="310"/>
    </row>
    <row r="46" spans="1:12" ht="12">
      <c r="A46" s="286" t="s">
        <v>997</v>
      </c>
      <c r="B46" s="287" t="s">
        <v>1182</v>
      </c>
      <c r="C46" s="288"/>
      <c r="D46" s="289"/>
      <c r="E46" s="281"/>
      <c r="F46" s="282">
        <f t="shared" si="1"/>
        <v>59.97</v>
      </c>
      <c r="G46" s="282">
        <f t="shared" si="2"/>
        <v>62.9685</v>
      </c>
      <c r="H46" s="282">
        <f t="shared" si="3"/>
        <v>74.9625</v>
      </c>
      <c r="I46" s="290">
        <v>99.95</v>
      </c>
      <c r="J46" s="284">
        <f t="shared" si="4"/>
        <v>89.955</v>
      </c>
      <c r="K46" s="285"/>
      <c r="L46" s="310"/>
    </row>
    <row r="47" spans="1:12" ht="12">
      <c r="A47" s="286" t="s">
        <v>1183</v>
      </c>
      <c r="B47" s="288" t="s">
        <v>1184</v>
      </c>
      <c r="C47" s="288"/>
      <c r="D47" s="289"/>
      <c r="E47" s="281"/>
      <c r="F47" s="312">
        <v>7.77</v>
      </c>
      <c r="G47" s="312">
        <v>8.1585</v>
      </c>
      <c r="H47" s="312">
        <v>9.7125</v>
      </c>
      <c r="I47" s="313">
        <v>12.95</v>
      </c>
      <c r="J47" s="284">
        <f t="shared" si="4"/>
        <v>11.655</v>
      </c>
      <c r="K47" s="314"/>
      <c r="L47" s="310"/>
    </row>
    <row r="48" spans="1:12" ht="12">
      <c r="A48" s="315" t="s">
        <v>1185</v>
      </c>
      <c r="B48" s="316" t="s">
        <v>1186</v>
      </c>
      <c r="C48" s="316"/>
      <c r="D48" s="317"/>
      <c r="E48" s="318"/>
      <c r="F48" s="319">
        <v>7.77</v>
      </c>
      <c r="G48" s="319">
        <v>8.1585</v>
      </c>
      <c r="H48" s="319">
        <v>9.7125</v>
      </c>
      <c r="I48" s="320">
        <v>12.95</v>
      </c>
      <c r="J48" s="284">
        <f t="shared" si="4"/>
        <v>11.655</v>
      </c>
      <c r="K48" s="314"/>
      <c r="L48" s="310"/>
    </row>
    <row r="49" spans="1:12" ht="12">
      <c r="A49" s="315" t="s">
        <v>1187</v>
      </c>
      <c r="B49" s="316" t="s">
        <v>1188</v>
      </c>
      <c r="C49" s="316"/>
      <c r="D49" s="317"/>
      <c r="E49" s="318"/>
      <c r="F49" s="319">
        <v>7.77</v>
      </c>
      <c r="G49" s="319">
        <v>8.1585</v>
      </c>
      <c r="H49" s="319">
        <v>9.7125</v>
      </c>
      <c r="I49" s="320">
        <v>12.95</v>
      </c>
      <c r="J49" s="284">
        <f t="shared" si="4"/>
        <v>11.655</v>
      </c>
      <c r="K49" s="314"/>
      <c r="L49" s="310"/>
    </row>
    <row r="50" spans="1:10" ht="12">
      <c r="A50" s="321"/>
      <c r="B50" s="322"/>
      <c r="C50" s="322"/>
      <c r="D50" s="322"/>
      <c r="E50" s="292"/>
      <c r="F50" s="293"/>
      <c r="G50" s="293"/>
      <c r="H50" s="293"/>
      <c r="I50" s="285"/>
      <c r="J50" s="284"/>
    </row>
    <row r="51" spans="1:10" ht="12">
      <c r="A51" s="294" t="s">
        <v>1189</v>
      </c>
      <c r="B51" s="275"/>
      <c r="C51" s="275"/>
      <c r="D51" s="275"/>
      <c r="E51" s="275"/>
      <c r="F51" s="276"/>
      <c r="G51" s="276"/>
      <c r="H51" s="276"/>
      <c r="I51" s="275"/>
      <c r="J51" s="284"/>
    </row>
    <row r="52" spans="1:10" ht="12">
      <c r="A52" s="280" t="s">
        <v>1190</v>
      </c>
      <c r="B52" s="434" t="s">
        <v>1191</v>
      </c>
      <c r="C52" s="434"/>
      <c r="D52" s="434"/>
      <c r="E52" s="281"/>
      <c r="F52" s="282">
        <f>I52*0.6</f>
        <v>9.569999999999999</v>
      </c>
      <c r="G52" s="282">
        <f>I52*0.63</f>
        <v>10.048499999999999</v>
      </c>
      <c r="H52" s="282">
        <f>I52*0.75</f>
        <v>11.962499999999999</v>
      </c>
      <c r="I52" s="323">
        <v>15.95</v>
      </c>
      <c r="J52" s="284">
        <f>I52*0.9</f>
        <v>14.355</v>
      </c>
    </row>
    <row r="53" spans="1:10" ht="12">
      <c r="A53" s="280" t="s">
        <v>1192</v>
      </c>
      <c r="B53" s="434" t="s">
        <v>1193</v>
      </c>
      <c r="C53" s="434"/>
      <c r="D53" s="434"/>
      <c r="E53" s="281"/>
      <c r="F53" s="282">
        <f>I53*0.6</f>
        <v>7.77</v>
      </c>
      <c r="G53" s="282">
        <f>I53*0.63</f>
        <v>8.1585</v>
      </c>
      <c r="H53" s="282">
        <f>I53*0.75</f>
        <v>9.712499999999999</v>
      </c>
      <c r="I53" s="323">
        <v>12.95</v>
      </c>
      <c r="J53" s="284">
        <f>I53*0.9</f>
        <v>11.655</v>
      </c>
    </row>
    <row r="54" spans="1:10" ht="12">
      <c r="A54" s="291"/>
      <c r="B54" s="291"/>
      <c r="C54" s="291"/>
      <c r="D54" s="291"/>
      <c r="E54" s="292"/>
      <c r="F54" s="293"/>
      <c r="G54" s="293"/>
      <c r="H54" s="293"/>
      <c r="I54" s="285"/>
      <c r="J54" s="284"/>
    </row>
    <row r="55" spans="1:10" ht="12">
      <c r="A55" s="274" t="s">
        <v>1194</v>
      </c>
      <c r="B55" s="275"/>
      <c r="C55" s="275"/>
      <c r="D55" s="275"/>
      <c r="E55" s="275"/>
      <c r="F55" s="276"/>
      <c r="G55" s="276"/>
      <c r="H55" s="276"/>
      <c r="I55" s="275"/>
      <c r="J55" s="284"/>
    </row>
    <row r="56" spans="1:12" ht="12">
      <c r="A56" s="324" t="s">
        <v>1195</v>
      </c>
      <c r="B56" s="325" t="s">
        <v>1196</v>
      </c>
      <c r="C56" s="326"/>
      <c r="D56" s="327"/>
      <c r="E56" s="327"/>
      <c r="F56" s="303">
        <f aca="true" t="shared" si="5" ref="F56:F62">I56*0.6</f>
        <v>41.97</v>
      </c>
      <c r="G56" s="303">
        <f aca="true" t="shared" si="6" ref="G56:G62">I56*0.63</f>
        <v>44.0685</v>
      </c>
      <c r="H56" s="303">
        <f aca="true" t="shared" si="7" ref="H56:H62">I56*0.75</f>
        <v>52.462500000000006</v>
      </c>
      <c r="I56" s="328">
        <v>69.95</v>
      </c>
      <c r="J56" s="284">
        <f aca="true" t="shared" si="8" ref="J56:J63">I56*0.9</f>
        <v>62.955000000000005</v>
      </c>
      <c r="K56" s="329"/>
      <c r="L56" s="329"/>
    </row>
    <row r="57" spans="1:12" ht="12">
      <c r="A57" s="304" t="s">
        <v>1197</v>
      </c>
      <c r="B57" s="432" t="s">
        <v>1198</v>
      </c>
      <c r="C57" s="428"/>
      <c r="D57" s="429"/>
      <c r="E57" s="318"/>
      <c r="F57" s="282">
        <f t="shared" si="5"/>
        <v>23.970000000000002</v>
      </c>
      <c r="G57" s="282">
        <f t="shared" si="6"/>
        <v>25.1685</v>
      </c>
      <c r="H57" s="282">
        <f t="shared" si="7"/>
        <v>29.962500000000002</v>
      </c>
      <c r="I57" s="330">
        <v>39.95</v>
      </c>
      <c r="J57" s="284">
        <f t="shared" si="8"/>
        <v>35.955000000000005</v>
      </c>
      <c r="K57" s="285"/>
      <c r="L57" s="285"/>
    </row>
    <row r="58" spans="1:12" ht="12">
      <c r="A58" s="304" t="s">
        <v>1015</v>
      </c>
      <c r="B58" s="446" t="s">
        <v>1016</v>
      </c>
      <c r="C58" s="447"/>
      <c r="D58" s="448"/>
      <c r="E58" s="281"/>
      <c r="F58" s="282">
        <f t="shared" si="5"/>
        <v>47.940000000000005</v>
      </c>
      <c r="G58" s="282">
        <f t="shared" si="6"/>
        <v>50.337</v>
      </c>
      <c r="H58" s="282">
        <f t="shared" si="7"/>
        <v>59.925000000000004</v>
      </c>
      <c r="I58" s="330">
        <v>79.9</v>
      </c>
      <c r="J58" s="284">
        <f t="shared" si="8"/>
        <v>71.91000000000001</v>
      </c>
      <c r="K58" s="285"/>
      <c r="L58" s="285"/>
    </row>
    <row r="59" spans="1:12" ht="12">
      <c r="A59" s="280" t="s">
        <v>1017</v>
      </c>
      <c r="B59" s="446" t="s">
        <v>1018</v>
      </c>
      <c r="C59" s="447"/>
      <c r="D59" s="448"/>
      <c r="E59" s="281"/>
      <c r="F59" s="282">
        <f t="shared" si="5"/>
        <v>29.97</v>
      </c>
      <c r="G59" s="282">
        <f t="shared" si="6"/>
        <v>31.468500000000002</v>
      </c>
      <c r="H59" s="282">
        <f t="shared" si="7"/>
        <v>37.462500000000006</v>
      </c>
      <c r="I59" s="283">
        <v>49.95</v>
      </c>
      <c r="J59" s="284">
        <f t="shared" si="8"/>
        <v>44.955000000000005</v>
      </c>
      <c r="K59" s="285"/>
      <c r="L59" s="285"/>
    </row>
    <row r="60" spans="1:12" ht="12">
      <c r="A60" s="280" t="s">
        <v>1019</v>
      </c>
      <c r="B60" s="446" t="s">
        <v>1020</v>
      </c>
      <c r="C60" s="447"/>
      <c r="D60" s="448"/>
      <c r="E60" s="281"/>
      <c r="F60" s="282">
        <f t="shared" si="5"/>
        <v>47.97</v>
      </c>
      <c r="G60" s="282">
        <f t="shared" si="6"/>
        <v>50.368500000000004</v>
      </c>
      <c r="H60" s="282">
        <f t="shared" si="7"/>
        <v>59.962500000000006</v>
      </c>
      <c r="I60" s="283">
        <v>79.95</v>
      </c>
      <c r="J60" s="284">
        <f t="shared" si="8"/>
        <v>71.955</v>
      </c>
      <c r="K60" s="310"/>
      <c r="L60" s="285"/>
    </row>
    <row r="61" spans="1:12" ht="12">
      <c r="A61" s="304" t="s">
        <v>1021</v>
      </c>
      <c r="B61" s="446" t="s">
        <v>1022</v>
      </c>
      <c r="C61" s="447"/>
      <c r="D61" s="448"/>
      <c r="E61" s="281"/>
      <c r="F61" s="282">
        <f t="shared" si="5"/>
        <v>14.969999999999999</v>
      </c>
      <c r="G61" s="282">
        <f t="shared" si="6"/>
        <v>15.718499999999999</v>
      </c>
      <c r="H61" s="282">
        <f t="shared" si="7"/>
        <v>18.7125</v>
      </c>
      <c r="I61" s="330">
        <v>24.95</v>
      </c>
      <c r="J61" s="284">
        <f t="shared" si="8"/>
        <v>22.455</v>
      </c>
      <c r="K61" s="285"/>
      <c r="L61" s="285"/>
    </row>
    <row r="62" spans="1:12" ht="12">
      <c r="A62" s="331" t="s">
        <v>1023</v>
      </c>
      <c r="B62" s="449" t="s">
        <v>1024</v>
      </c>
      <c r="C62" s="450"/>
      <c r="D62" s="433"/>
      <c r="E62" s="332"/>
      <c r="F62" s="282">
        <f t="shared" si="5"/>
        <v>29.97</v>
      </c>
      <c r="G62" s="282">
        <f t="shared" si="6"/>
        <v>31.468500000000002</v>
      </c>
      <c r="H62" s="282">
        <f t="shared" si="7"/>
        <v>37.462500000000006</v>
      </c>
      <c r="I62" s="290">
        <v>49.95</v>
      </c>
      <c r="J62" s="284">
        <f t="shared" si="8"/>
        <v>44.955000000000005</v>
      </c>
      <c r="K62" s="285"/>
      <c r="L62" s="285"/>
    </row>
    <row r="63" spans="1:12" ht="12">
      <c r="A63" s="331" t="s">
        <v>1025</v>
      </c>
      <c r="B63" s="449" t="s">
        <v>1026</v>
      </c>
      <c r="C63" s="450"/>
      <c r="D63" s="433"/>
      <c r="E63" s="333"/>
      <c r="F63" s="303"/>
      <c r="G63" s="303"/>
      <c r="H63" s="303"/>
      <c r="I63" s="309">
        <v>49.95</v>
      </c>
      <c r="J63" s="284">
        <f t="shared" si="8"/>
        <v>44.955000000000005</v>
      </c>
      <c r="L63" s="285"/>
    </row>
    <row r="64" spans="6:10" ht="12">
      <c r="F64" s="334"/>
      <c r="G64" s="334"/>
      <c r="H64" s="334"/>
      <c r="J64" s="284"/>
    </row>
    <row r="65" spans="1:12" ht="12">
      <c r="A65" s="306" t="s">
        <v>1027</v>
      </c>
      <c r="B65" s="275"/>
      <c r="C65" s="275"/>
      <c r="D65" s="275"/>
      <c r="E65" s="275"/>
      <c r="F65" s="276"/>
      <c r="G65" s="276"/>
      <c r="H65" s="276"/>
      <c r="I65" s="275"/>
      <c r="J65" s="284"/>
      <c r="L65" s="310"/>
    </row>
    <row r="66" spans="1:12" ht="12">
      <c r="A66" s="280" t="s">
        <v>1028</v>
      </c>
      <c r="B66" s="446" t="s">
        <v>865</v>
      </c>
      <c r="C66" s="447"/>
      <c r="D66" s="448"/>
      <c r="E66" s="281"/>
      <c r="F66" s="282">
        <f>I66*0.6</f>
        <v>7.77</v>
      </c>
      <c r="G66" s="282">
        <f>I66*0.63</f>
        <v>8.1585</v>
      </c>
      <c r="H66" s="282">
        <f>I66*0.75</f>
        <v>9.712499999999999</v>
      </c>
      <c r="I66" s="309">
        <v>12.95</v>
      </c>
      <c r="J66" s="284">
        <f>I66*0.9</f>
        <v>11.655</v>
      </c>
      <c r="L66" s="285"/>
    </row>
    <row r="67" spans="1:12" ht="12">
      <c r="A67" s="304" t="s">
        <v>866</v>
      </c>
      <c r="B67" s="446" t="s">
        <v>1031</v>
      </c>
      <c r="C67" s="447"/>
      <c r="D67" s="448"/>
      <c r="E67" s="281"/>
      <c r="F67" s="282">
        <f>I67*0.6</f>
        <v>20.970000000000002</v>
      </c>
      <c r="G67" s="282">
        <f>I67*0.63</f>
        <v>22.018500000000003</v>
      </c>
      <c r="H67" s="282">
        <f>I67*0.75</f>
        <v>26.212500000000002</v>
      </c>
      <c r="I67" s="330">
        <v>34.95</v>
      </c>
      <c r="J67" s="284">
        <f>I67*0.9</f>
        <v>31.455000000000002</v>
      </c>
      <c r="L67" s="285"/>
    </row>
    <row r="68" spans="1:12" ht="12">
      <c r="A68" s="280" t="s">
        <v>1032</v>
      </c>
      <c r="B68" s="446" t="s">
        <v>1033</v>
      </c>
      <c r="C68" s="447"/>
      <c r="D68" s="431"/>
      <c r="E68" s="281"/>
      <c r="F68" s="282">
        <f>I68*0.6</f>
        <v>14.969999999999999</v>
      </c>
      <c r="G68" s="282">
        <f>I68*0.63</f>
        <v>15.718499999999999</v>
      </c>
      <c r="H68" s="282">
        <f>I68*0.75</f>
        <v>18.7125</v>
      </c>
      <c r="I68" s="283">
        <v>24.95</v>
      </c>
      <c r="J68" s="284">
        <f>I68*0.9</f>
        <v>22.455</v>
      </c>
      <c r="L68" s="285"/>
    </row>
    <row r="69" spans="1:12" ht="12">
      <c r="A69" s="304" t="s">
        <v>1034</v>
      </c>
      <c r="B69" s="446" t="s">
        <v>1035</v>
      </c>
      <c r="C69" s="447"/>
      <c r="D69" s="448"/>
      <c r="E69" s="281"/>
      <c r="F69" s="282">
        <f>I69*0.6</f>
        <v>11.969999999999999</v>
      </c>
      <c r="G69" s="282">
        <f>I69*0.63</f>
        <v>12.5685</v>
      </c>
      <c r="H69" s="282">
        <f>I69*0.75</f>
        <v>14.962499999999999</v>
      </c>
      <c r="I69" s="330">
        <v>19.95</v>
      </c>
      <c r="J69" s="284">
        <f>I69*0.9</f>
        <v>17.955</v>
      </c>
      <c r="L69" s="285"/>
    </row>
    <row r="70" spans="1:12" ht="12">
      <c r="A70" s="304" t="s">
        <v>1036</v>
      </c>
      <c r="B70" s="446" t="s">
        <v>1037</v>
      </c>
      <c r="C70" s="447"/>
      <c r="D70" s="448"/>
      <c r="E70" s="281"/>
      <c r="F70" s="282">
        <f>I70*0.6</f>
        <v>7.77</v>
      </c>
      <c r="G70" s="282">
        <f>I70*0.63</f>
        <v>8.1585</v>
      </c>
      <c r="H70" s="282">
        <f>I70*0.75</f>
        <v>9.712499999999999</v>
      </c>
      <c r="I70" s="330">
        <v>12.95</v>
      </c>
      <c r="J70" s="284">
        <f>I70*0.9</f>
        <v>11.655</v>
      </c>
      <c r="L70" s="285"/>
    </row>
    <row r="71" spans="1:12" ht="12">
      <c r="A71" s="304"/>
      <c r="B71" s="299"/>
      <c r="C71" s="308"/>
      <c r="D71" s="308"/>
      <c r="E71" s="281"/>
      <c r="F71" s="282"/>
      <c r="G71" s="282"/>
      <c r="H71" s="282"/>
      <c r="I71" s="330"/>
      <c r="J71" s="284"/>
      <c r="L71" s="310"/>
    </row>
    <row r="72" spans="1:10" ht="12">
      <c r="A72" s="335" t="s">
        <v>1038</v>
      </c>
      <c r="B72" s="336"/>
      <c r="C72" s="337"/>
      <c r="D72" s="337"/>
      <c r="E72" s="338"/>
      <c r="F72" s="339"/>
      <c r="G72" s="339"/>
      <c r="H72" s="339"/>
      <c r="I72" s="340"/>
      <c r="J72" s="284"/>
    </row>
    <row r="73" spans="1:10" ht="12">
      <c r="A73" s="286" t="s">
        <v>1039</v>
      </c>
      <c r="B73" s="452" t="s">
        <v>1040</v>
      </c>
      <c r="C73" s="453"/>
      <c r="D73" s="454"/>
      <c r="E73" s="281"/>
      <c r="F73" s="312">
        <v>146.2482</v>
      </c>
      <c r="G73" s="312">
        <v>153.56060999999997</v>
      </c>
      <c r="H73" s="312">
        <v>182.81024999999997</v>
      </c>
      <c r="I73" s="313">
        <v>229.95</v>
      </c>
      <c r="J73" s="284">
        <f aca="true" t="shared" si="9" ref="J73:J78">I73*0.9</f>
        <v>206.95499999999998</v>
      </c>
    </row>
    <row r="74" spans="1:10" ht="12">
      <c r="A74" s="315" t="s">
        <v>1041</v>
      </c>
      <c r="B74" s="452" t="s">
        <v>1042</v>
      </c>
      <c r="C74" s="453"/>
      <c r="D74" s="454"/>
      <c r="E74" s="318"/>
      <c r="F74" s="319">
        <v>190.7682</v>
      </c>
      <c r="G74" s="319">
        <v>200.30661</v>
      </c>
      <c r="H74" s="319">
        <v>238.46024999999997</v>
      </c>
      <c r="I74" s="320">
        <v>299.95</v>
      </c>
      <c r="J74" s="284">
        <f t="shared" si="9"/>
        <v>269.955</v>
      </c>
    </row>
    <row r="75" spans="1:10" ht="12">
      <c r="A75" s="286" t="s">
        <v>1043</v>
      </c>
      <c r="B75" s="452" t="s">
        <v>1044</v>
      </c>
      <c r="C75" s="453"/>
      <c r="D75" s="435"/>
      <c r="E75" s="281"/>
      <c r="F75" s="282">
        <f>I75*0.6</f>
        <v>14.969999999999999</v>
      </c>
      <c r="G75" s="282">
        <f>I75*0.63</f>
        <v>15.718499999999999</v>
      </c>
      <c r="H75" s="282">
        <f>I75*0.75</f>
        <v>18.7125</v>
      </c>
      <c r="I75" s="290">
        <v>24.95</v>
      </c>
      <c r="J75" s="284">
        <f t="shared" si="9"/>
        <v>22.455</v>
      </c>
    </row>
    <row r="76" spans="1:12" ht="12">
      <c r="A76" s="286" t="s">
        <v>1045</v>
      </c>
      <c r="B76" s="452" t="s">
        <v>1046</v>
      </c>
      <c r="C76" s="453"/>
      <c r="D76" s="435"/>
      <c r="E76" s="281"/>
      <c r="F76" s="282">
        <f>I76*0.6</f>
        <v>29.97</v>
      </c>
      <c r="G76" s="282">
        <f>I76*0.63</f>
        <v>31.468500000000002</v>
      </c>
      <c r="H76" s="282">
        <f>I76*0.75</f>
        <v>37.462500000000006</v>
      </c>
      <c r="I76" s="290">
        <v>49.95</v>
      </c>
      <c r="J76" s="284">
        <f t="shared" si="9"/>
        <v>44.955000000000005</v>
      </c>
      <c r="L76" s="342"/>
    </row>
    <row r="77" spans="1:10" ht="12">
      <c r="A77" s="286" t="s">
        <v>1047</v>
      </c>
      <c r="B77" s="452" t="s">
        <v>885</v>
      </c>
      <c r="C77" s="453"/>
      <c r="D77" s="435"/>
      <c r="E77" s="281"/>
      <c r="F77" s="282">
        <f>I77*0.6</f>
        <v>29.97</v>
      </c>
      <c r="G77" s="282">
        <f>I77*0.63</f>
        <v>31.468500000000002</v>
      </c>
      <c r="H77" s="282">
        <f>I77*0.75</f>
        <v>37.462500000000006</v>
      </c>
      <c r="I77" s="290">
        <v>49.95</v>
      </c>
      <c r="J77" s="284">
        <f t="shared" si="9"/>
        <v>44.955000000000005</v>
      </c>
    </row>
    <row r="78" spans="1:10" ht="12">
      <c r="A78" s="280" t="s">
        <v>886</v>
      </c>
      <c r="B78" s="446" t="s">
        <v>887</v>
      </c>
      <c r="C78" s="447"/>
      <c r="D78" s="448"/>
      <c r="E78" s="281"/>
      <c r="F78" s="282">
        <f>I78*0.6</f>
        <v>3.57</v>
      </c>
      <c r="G78" s="282">
        <f>I78*0.63</f>
        <v>3.7485</v>
      </c>
      <c r="H78" s="282">
        <f>I78*0.75</f>
        <v>4.4625</v>
      </c>
      <c r="I78" s="283">
        <v>5.95</v>
      </c>
      <c r="J78" s="284">
        <f t="shared" si="9"/>
        <v>5.355</v>
      </c>
    </row>
    <row r="79" spans="1:10" ht="12">
      <c r="A79" s="291"/>
      <c r="B79" s="291"/>
      <c r="C79" s="291"/>
      <c r="D79" s="291"/>
      <c r="E79" s="292"/>
      <c r="F79" s="293"/>
      <c r="G79" s="293"/>
      <c r="H79" s="293"/>
      <c r="I79" s="285"/>
      <c r="J79" s="284"/>
    </row>
    <row r="80" spans="1:10" ht="12">
      <c r="A80" s="306" t="s">
        <v>888</v>
      </c>
      <c r="B80" s="275"/>
      <c r="C80" s="275"/>
      <c r="D80" s="275"/>
      <c r="E80" s="275"/>
      <c r="F80" s="276"/>
      <c r="G80" s="276"/>
      <c r="H80" s="276"/>
      <c r="I80" s="275"/>
      <c r="J80" s="284"/>
    </row>
    <row r="81" spans="1:10" ht="12">
      <c r="A81" s="280" t="s">
        <v>889</v>
      </c>
      <c r="B81" s="446" t="s">
        <v>890</v>
      </c>
      <c r="C81" s="447"/>
      <c r="D81" s="448"/>
      <c r="E81" s="281"/>
      <c r="F81" s="312">
        <v>5.37</v>
      </c>
      <c r="G81" s="312">
        <v>5.6385</v>
      </c>
      <c r="H81" s="312">
        <v>6.7125</v>
      </c>
      <c r="I81" s="313">
        <v>8.95</v>
      </c>
      <c r="J81" s="284">
        <f>I81*0.9</f>
        <v>8.055</v>
      </c>
    </row>
    <row r="82" spans="1:10" ht="12">
      <c r="A82" s="304" t="s">
        <v>891</v>
      </c>
      <c r="B82" s="446" t="s">
        <v>892</v>
      </c>
      <c r="C82" s="447"/>
      <c r="D82" s="448"/>
      <c r="E82" s="318"/>
      <c r="F82" s="319">
        <v>5.97</v>
      </c>
      <c r="G82" s="319">
        <v>6.2684999999999995</v>
      </c>
      <c r="H82" s="319">
        <v>7.4625</v>
      </c>
      <c r="I82" s="320">
        <v>9.95</v>
      </c>
      <c r="J82" s="284">
        <f>I82*0.9</f>
        <v>8.955</v>
      </c>
    </row>
    <row r="83" spans="1:10" ht="12">
      <c r="A83" s="304" t="s">
        <v>893</v>
      </c>
      <c r="B83" s="446" t="s">
        <v>894</v>
      </c>
      <c r="C83" s="447"/>
      <c r="D83" s="448"/>
      <c r="E83" s="318"/>
      <c r="F83" s="319">
        <v>1.77</v>
      </c>
      <c r="G83" s="319">
        <v>1.8585</v>
      </c>
      <c r="H83" s="319">
        <v>2.2125</v>
      </c>
      <c r="I83" s="320">
        <v>2.95</v>
      </c>
      <c r="J83" s="284">
        <f>I83*0.9</f>
        <v>2.6550000000000002</v>
      </c>
    </row>
    <row r="84" spans="1:10" ht="12">
      <c r="A84" s="280" t="s">
        <v>895</v>
      </c>
      <c r="B84" s="434" t="s">
        <v>1062</v>
      </c>
      <c r="C84" s="434"/>
      <c r="D84" s="434"/>
      <c r="E84" s="281"/>
      <c r="F84" s="282">
        <f>I84*0.6</f>
        <v>11.969999999999999</v>
      </c>
      <c r="G84" s="282">
        <f>I84*0.63</f>
        <v>12.5685</v>
      </c>
      <c r="H84" s="282">
        <f>I84*0.75</f>
        <v>14.962499999999999</v>
      </c>
      <c r="I84" s="283">
        <v>19.95</v>
      </c>
      <c r="J84" s="284">
        <f>I84*0.9</f>
        <v>17.955</v>
      </c>
    </row>
    <row r="85" spans="1:10" ht="12">
      <c r="A85" s="280" t="s">
        <v>1063</v>
      </c>
      <c r="B85" s="434" t="s">
        <v>1064</v>
      </c>
      <c r="C85" s="434"/>
      <c r="D85" s="434"/>
      <c r="E85" s="281"/>
      <c r="F85" s="282">
        <f>I85*0.6</f>
        <v>4.17</v>
      </c>
      <c r="G85" s="282">
        <f>I85*0.63</f>
        <v>4.3785</v>
      </c>
      <c r="H85" s="282">
        <f>I85*0.75</f>
        <v>5.2125</v>
      </c>
      <c r="I85" s="283">
        <v>6.95</v>
      </c>
      <c r="J85" s="284">
        <f>I85*0.9</f>
        <v>6.255</v>
      </c>
    </row>
    <row r="86" spans="1:10" ht="12">
      <c r="A86" s="291"/>
      <c r="B86" s="291"/>
      <c r="C86" s="291"/>
      <c r="D86" s="291"/>
      <c r="E86" s="292"/>
      <c r="F86" s="293"/>
      <c r="G86" s="293"/>
      <c r="H86" s="293"/>
      <c r="I86" s="285"/>
      <c r="J86" s="284"/>
    </row>
    <row r="87" spans="1:10" ht="12">
      <c r="A87" s="274" t="s">
        <v>1065</v>
      </c>
      <c r="B87" s="275"/>
      <c r="C87" s="275"/>
      <c r="D87" s="275"/>
      <c r="E87" s="275"/>
      <c r="F87" s="275"/>
      <c r="G87" s="275"/>
      <c r="H87" s="275"/>
      <c r="I87" s="275"/>
      <c r="J87" s="284"/>
    </row>
    <row r="88" spans="1:10" ht="12">
      <c r="A88" s="280" t="s">
        <v>1066</v>
      </c>
      <c r="B88" s="434" t="s">
        <v>1067</v>
      </c>
      <c r="C88" s="434"/>
      <c r="D88" s="434"/>
      <c r="E88" s="281"/>
      <c r="F88" s="282">
        <f aca="true" t="shared" si="10" ref="F88:F97">I88*0.6</f>
        <v>2.97</v>
      </c>
      <c r="G88" s="282">
        <f aca="true" t="shared" si="11" ref="G88:G97">I88*0.63</f>
        <v>3.1185</v>
      </c>
      <c r="H88" s="282">
        <f aca="true" t="shared" si="12" ref="H88:H97">I88*0.75</f>
        <v>3.7125000000000004</v>
      </c>
      <c r="I88" s="283">
        <v>4.95</v>
      </c>
      <c r="J88" s="284">
        <f aca="true" t="shared" si="13" ref="J88:J97">I88*0.9</f>
        <v>4.455</v>
      </c>
    </row>
    <row r="89" spans="1:10" ht="12">
      <c r="A89" s="280" t="s">
        <v>1068</v>
      </c>
      <c r="B89" s="434" t="s">
        <v>1069</v>
      </c>
      <c r="C89" s="434"/>
      <c r="D89" s="434"/>
      <c r="E89" s="281"/>
      <c r="F89" s="282">
        <f t="shared" si="10"/>
        <v>5.97</v>
      </c>
      <c r="G89" s="282">
        <f t="shared" si="11"/>
        <v>6.2684999999999995</v>
      </c>
      <c r="H89" s="282">
        <f t="shared" si="12"/>
        <v>7.4624999999999995</v>
      </c>
      <c r="I89" s="283">
        <v>9.95</v>
      </c>
      <c r="J89" s="284">
        <f t="shared" si="13"/>
        <v>8.955</v>
      </c>
    </row>
    <row r="90" spans="1:10" ht="12">
      <c r="A90" s="280" t="s">
        <v>1070</v>
      </c>
      <c r="B90" s="434" t="s">
        <v>1071</v>
      </c>
      <c r="C90" s="434"/>
      <c r="D90" s="434"/>
      <c r="E90" s="281"/>
      <c r="F90" s="282">
        <f t="shared" si="10"/>
        <v>0.8999999999999999</v>
      </c>
      <c r="G90" s="282">
        <f t="shared" si="11"/>
        <v>0.9450000000000001</v>
      </c>
      <c r="H90" s="282">
        <f t="shared" si="12"/>
        <v>1.125</v>
      </c>
      <c r="I90" s="283">
        <v>1.5</v>
      </c>
      <c r="J90" s="284">
        <f t="shared" si="13"/>
        <v>1.35</v>
      </c>
    </row>
    <row r="91" spans="1:10" ht="12">
      <c r="A91" s="280" t="s">
        <v>1072</v>
      </c>
      <c r="B91" s="434" t="s">
        <v>1073</v>
      </c>
      <c r="C91" s="434"/>
      <c r="D91" s="434"/>
      <c r="E91" s="281"/>
      <c r="F91" s="282">
        <f t="shared" si="10"/>
        <v>1.77</v>
      </c>
      <c r="G91" s="282">
        <f t="shared" si="11"/>
        <v>1.8585</v>
      </c>
      <c r="H91" s="282">
        <f t="shared" si="12"/>
        <v>2.2125000000000004</v>
      </c>
      <c r="I91" s="283">
        <v>2.95</v>
      </c>
      <c r="J91" s="284">
        <f t="shared" si="13"/>
        <v>2.6550000000000002</v>
      </c>
    </row>
    <row r="92" spans="1:10" ht="12">
      <c r="A92" s="280" t="s">
        <v>1074</v>
      </c>
      <c r="B92" s="434" t="s">
        <v>1075</v>
      </c>
      <c r="C92" s="434"/>
      <c r="D92" s="434"/>
      <c r="E92" s="281"/>
      <c r="F92" s="282">
        <f t="shared" si="10"/>
        <v>5.97</v>
      </c>
      <c r="G92" s="282">
        <f t="shared" si="11"/>
        <v>6.2684999999999995</v>
      </c>
      <c r="H92" s="282">
        <f t="shared" si="12"/>
        <v>7.4624999999999995</v>
      </c>
      <c r="I92" s="283">
        <v>9.95</v>
      </c>
      <c r="J92" s="284">
        <f t="shared" si="13"/>
        <v>8.955</v>
      </c>
    </row>
    <row r="93" spans="1:10" ht="12">
      <c r="A93" s="280" t="s">
        <v>1076</v>
      </c>
      <c r="B93" s="434" t="s">
        <v>910</v>
      </c>
      <c r="C93" s="434"/>
      <c r="D93" s="434"/>
      <c r="E93" s="281"/>
      <c r="F93" s="282">
        <f t="shared" si="10"/>
        <v>6.569999999999999</v>
      </c>
      <c r="G93" s="282">
        <f t="shared" si="11"/>
        <v>6.898499999999999</v>
      </c>
      <c r="H93" s="282">
        <f t="shared" si="12"/>
        <v>8.212499999999999</v>
      </c>
      <c r="I93" s="283">
        <v>10.95</v>
      </c>
      <c r="J93" s="284">
        <f t="shared" si="13"/>
        <v>9.855</v>
      </c>
    </row>
    <row r="94" spans="1:10" ht="12">
      <c r="A94" s="280" t="s">
        <v>911</v>
      </c>
      <c r="B94" s="434" t="s">
        <v>912</v>
      </c>
      <c r="C94" s="434"/>
      <c r="D94" s="434"/>
      <c r="E94" s="281"/>
      <c r="F94" s="282">
        <f t="shared" si="10"/>
        <v>14.969999999999999</v>
      </c>
      <c r="G94" s="282">
        <f t="shared" si="11"/>
        <v>15.718499999999999</v>
      </c>
      <c r="H94" s="282">
        <f t="shared" si="12"/>
        <v>18.7125</v>
      </c>
      <c r="I94" s="283">
        <v>24.95</v>
      </c>
      <c r="J94" s="284">
        <f t="shared" si="13"/>
        <v>22.455</v>
      </c>
    </row>
    <row r="95" spans="1:10" ht="12">
      <c r="A95" s="280" t="s">
        <v>913</v>
      </c>
      <c r="B95" s="434" t="s">
        <v>914</v>
      </c>
      <c r="C95" s="434"/>
      <c r="D95" s="434"/>
      <c r="E95" s="281"/>
      <c r="F95" s="282">
        <f t="shared" si="10"/>
        <v>5.369999999999999</v>
      </c>
      <c r="G95" s="282">
        <f t="shared" si="11"/>
        <v>5.6385</v>
      </c>
      <c r="H95" s="282">
        <f t="shared" si="12"/>
        <v>6.7124999999999995</v>
      </c>
      <c r="I95" s="283">
        <v>8.95</v>
      </c>
      <c r="J95" s="284">
        <f t="shared" si="13"/>
        <v>8.055</v>
      </c>
    </row>
    <row r="96" spans="1:10" ht="12">
      <c r="A96" s="280" t="s">
        <v>915</v>
      </c>
      <c r="B96" s="434" t="s">
        <v>916</v>
      </c>
      <c r="C96" s="434"/>
      <c r="D96" s="434"/>
      <c r="E96" s="281"/>
      <c r="F96" s="282">
        <f t="shared" si="10"/>
        <v>6.569999999999999</v>
      </c>
      <c r="G96" s="282">
        <f t="shared" si="11"/>
        <v>6.898499999999999</v>
      </c>
      <c r="H96" s="282">
        <f t="shared" si="12"/>
        <v>8.212499999999999</v>
      </c>
      <c r="I96" s="283">
        <v>10.95</v>
      </c>
      <c r="J96" s="284">
        <f t="shared" si="13"/>
        <v>9.855</v>
      </c>
    </row>
    <row r="97" spans="1:10" ht="12">
      <c r="A97" s="280" t="s">
        <v>917</v>
      </c>
      <c r="B97" s="434" t="s">
        <v>1086</v>
      </c>
      <c r="C97" s="434"/>
      <c r="D97" s="434"/>
      <c r="E97" s="281"/>
      <c r="F97" s="282">
        <f t="shared" si="10"/>
        <v>4.5</v>
      </c>
      <c r="G97" s="282">
        <f t="shared" si="11"/>
        <v>4.725</v>
      </c>
      <c r="H97" s="282">
        <f t="shared" si="12"/>
        <v>5.625</v>
      </c>
      <c r="I97" s="283">
        <v>7.5</v>
      </c>
      <c r="J97" s="284">
        <f t="shared" si="13"/>
        <v>6.75</v>
      </c>
    </row>
    <row r="98" ht="12">
      <c r="J98" s="284"/>
    </row>
    <row r="99" spans="1:12" ht="12">
      <c r="A99" s="274" t="s">
        <v>1087</v>
      </c>
      <c r="B99" s="275"/>
      <c r="C99" s="275"/>
      <c r="D99" s="275"/>
      <c r="E99" s="275"/>
      <c r="F99" s="275"/>
      <c r="G99" s="275"/>
      <c r="H99" s="275"/>
      <c r="I99" s="275"/>
      <c r="J99" s="284"/>
      <c r="L99" s="310"/>
    </row>
    <row r="100" spans="1:12" ht="12">
      <c r="A100" s="280" t="s">
        <v>1088</v>
      </c>
      <c r="B100" s="434" t="s">
        <v>1089</v>
      </c>
      <c r="C100" s="434"/>
      <c r="D100" s="434"/>
      <c r="E100" s="343"/>
      <c r="F100" s="343"/>
      <c r="G100" s="343"/>
      <c r="H100" s="343"/>
      <c r="I100" s="309">
        <v>139.95</v>
      </c>
      <c r="J100" s="284">
        <f aca="true" t="shared" si="14" ref="J100:J106">I100*0.9</f>
        <v>125.955</v>
      </c>
      <c r="L100" s="285"/>
    </row>
    <row r="101" spans="1:12" ht="12">
      <c r="A101" s="280" t="s">
        <v>1090</v>
      </c>
      <c r="B101" s="434" t="s">
        <v>1091</v>
      </c>
      <c r="C101" s="434"/>
      <c r="D101" s="434"/>
      <c r="E101" s="343"/>
      <c r="F101" s="343"/>
      <c r="G101" s="343"/>
      <c r="H101" s="343"/>
      <c r="I101" s="309">
        <v>179.95</v>
      </c>
      <c r="J101" s="284">
        <f t="shared" si="14"/>
        <v>161.95499999999998</v>
      </c>
      <c r="L101" s="285"/>
    </row>
    <row r="102" spans="1:12" ht="12">
      <c r="A102" s="286" t="s">
        <v>1092</v>
      </c>
      <c r="B102" s="452" t="s">
        <v>1267</v>
      </c>
      <c r="C102" s="453"/>
      <c r="D102" s="435"/>
      <c r="E102" s="281"/>
      <c r="F102" s="282">
        <f>I102*0.6</f>
        <v>29.97</v>
      </c>
      <c r="G102" s="282">
        <f>I102*0.63</f>
        <v>31.468500000000002</v>
      </c>
      <c r="H102" s="282">
        <f>I102*0.75</f>
        <v>37.462500000000006</v>
      </c>
      <c r="I102" s="290">
        <v>49.95</v>
      </c>
      <c r="J102" s="284">
        <f t="shared" si="14"/>
        <v>44.955000000000005</v>
      </c>
      <c r="L102" s="285"/>
    </row>
    <row r="103" spans="1:12" ht="12">
      <c r="A103" s="286" t="s">
        <v>1268</v>
      </c>
      <c r="B103" s="452" t="s">
        <v>1269</v>
      </c>
      <c r="C103" s="453"/>
      <c r="D103" s="435"/>
      <c r="E103" s="281"/>
      <c r="F103" s="282">
        <f>I103*0.6</f>
        <v>29.97</v>
      </c>
      <c r="G103" s="282">
        <f>I103*0.63</f>
        <v>31.468500000000002</v>
      </c>
      <c r="H103" s="282">
        <f>I103*0.75</f>
        <v>37.462500000000006</v>
      </c>
      <c r="I103" s="290">
        <v>49.95</v>
      </c>
      <c r="J103" s="284">
        <f t="shared" si="14"/>
        <v>44.955000000000005</v>
      </c>
      <c r="L103" s="285"/>
    </row>
    <row r="104" spans="1:12" ht="12">
      <c r="A104" s="286" t="s">
        <v>1270</v>
      </c>
      <c r="B104" s="452" t="s">
        <v>1271</v>
      </c>
      <c r="C104" s="453"/>
      <c r="D104" s="435"/>
      <c r="E104" s="281"/>
      <c r="F104" s="282">
        <f>I104*0.6</f>
        <v>29.97</v>
      </c>
      <c r="G104" s="282">
        <f>I104*0.63</f>
        <v>31.468500000000002</v>
      </c>
      <c r="H104" s="282">
        <f>I104*0.75</f>
        <v>37.462500000000006</v>
      </c>
      <c r="I104" s="290">
        <v>49.95</v>
      </c>
      <c r="J104" s="284">
        <f t="shared" si="14"/>
        <v>44.955000000000005</v>
      </c>
      <c r="L104" s="285"/>
    </row>
    <row r="105" spans="1:12" ht="12">
      <c r="A105" s="344" t="s">
        <v>1272</v>
      </c>
      <c r="B105" s="449" t="s">
        <v>1273</v>
      </c>
      <c r="C105" s="450"/>
      <c r="D105" s="451"/>
      <c r="E105" s="281"/>
      <c r="F105" s="282">
        <f>I105*0.6</f>
        <v>20.970000000000002</v>
      </c>
      <c r="G105" s="282">
        <f>I105*0.63</f>
        <v>22.018500000000003</v>
      </c>
      <c r="H105" s="282">
        <f>I105*0.75</f>
        <v>26.212500000000002</v>
      </c>
      <c r="I105" s="330">
        <v>34.95</v>
      </c>
      <c r="J105" s="284">
        <f t="shared" si="14"/>
        <v>31.455000000000002</v>
      </c>
      <c r="L105" s="285"/>
    </row>
    <row r="106" spans="1:12" ht="12">
      <c r="A106" s="344" t="s">
        <v>1274</v>
      </c>
      <c r="B106" s="449" t="s">
        <v>1275</v>
      </c>
      <c r="C106" s="450"/>
      <c r="D106" s="451"/>
      <c r="E106" s="281"/>
      <c r="F106" s="282">
        <f>I106*0.6</f>
        <v>20.970000000000002</v>
      </c>
      <c r="G106" s="282">
        <f>I106*0.63</f>
        <v>22.018500000000003</v>
      </c>
      <c r="H106" s="282">
        <f>I106*0.75</f>
        <v>26.212500000000002</v>
      </c>
      <c r="I106" s="330">
        <v>34.95</v>
      </c>
      <c r="J106" s="284">
        <f t="shared" si="14"/>
        <v>31.455000000000002</v>
      </c>
      <c r="L106" s="310"/>
    </row>
    <row r="107" spans="1:10" ht="12">
      <c r="A107" s="345"/>
      <c r="B107" s="346"/>
      <c r="C107" s="346"/>
      <c r="D107" s="346"/>
      <c r="E107" s="292"/>
      <c r="F107" s="293"/>
      <c r="G107" s="293"/>
      <c r="H107" s="293"/>
      <c r="I107" s="285"/>
      <c r="J107" s="284"/>
    </row>
    <row r="108" spans="1:12" ht="12">
      <c r="A108" s="347" t="s">
        <v>1276</v>
      </c>
      <c r="B108" s="348"/>
      <c r="C108" s="348"/>
      <c r="D108" s="348"/>
      <c r="E108" s="296"/>
      <c r="F108" s="297"/>
      <c r="G108" s="297"/>
      <c r="H108" s="297"/>
      <c r="I108" s="298"/>
      <c r="J108" s="284"/>
      <c r="L108" s="310"/>
    </row>
    <row r="109" spans="1:12" ht="12">
      <c r="A109" s="280" t="s">
        <v>1277</v>
      </c>
      <c r="B109" s="434" t="s">
        <v>1278</v>
      </c>
      <c r="C109" s="434"/>
      <c r="D109" s="434"/>
      <c r="E109" s="281"/>
      <c r="F109" s="282">
        <f>I109*0.6</f>
        <v>143.97</v>
      </c>
      <c r="G109" s="282">
        <f>I109*0.63</f>
        <v>151.1685</v>
      </c>
      <c r="H109" s="282">
        <f>I109*0.75</f>
        <v>179.96249999999998</v>
      </c>
      <c r="I109" s="283">
        <v>239.95</v>
      </c>
      <c r="J109" s="284">
        <f aca="true" t="shared" si="15" ref="J109:J118">I109*0.9</f>
        <v>215.95499999999998</v>
      </c>
      <c r="L109" s="285"/>
    </row>
    <row r="110" spans="1:12" ht="12">
      <c r="A110" s="280" t="s">
        <v>1279</v>
      </c>
      <c r="B110" s="434" t="s">
        <v>1280</v>
      </c>
      <c r="C110" s="434"/>
      <c r="D110" s="434"/>
      <c r="E110" s="281"/>
      <c r="F110" s="282">
        <f>I110*0.6</f>
        <v>161.97</v>
      </c>
      <c r="G110" s="282">
        <f>I110*0.63</f>
        <v>170.0685</v>
      </c>
      <c r="H110" s="282">
        <f>I110*0.75</f>
        <v>202.46249999999998</v>
      </c>
      <c r="I110" s="283">
        <v>269.95</v>
      </c>
      <c r="J110" s="284">
        <f t="shared" si="15"/>
        <v>242.95499999999998</v>
      </c>
      <c r="L110" s="285"/>
    </row>
    <row r="111" spans="1:12" ht="12">
      <c r="A111" s="280" t="s">
        <v>1281</v>
      </c>
      <c r="B111" s="434" t="s">
        <v>1282</v>
      </c>
      <c r="C111" s="434"/>
      <c r="D111" s="434"/>
      <c r="E111" s="281"/>
      <c r="F111" s="282">
        <f>I111*0.6</f>
        <v>11.969999999999999</v>
      </c>
      <c r="G111" s="282">
        <f>I111*0.63</f>
        <v>12.5685</v>
      </c>
      <c r="H111" s="282">
        <f>I111*0.75</f>
        <v>14.962499999999999</v>
      </c>
      <c r="I111" s="283">
        <v>19.95</v>
      </c>
      <c r="J111" s="284">
        <f t="shared" si="15"/>
        <v>17.955</v>
      </c>
      <c r="L111" s="285"/>
    </row>
    <row r="112" spans="1:12" ht="12">
      <c r="A112" s="280" t="s">
        <v>1283</v>
      </c>
      <c r="B112" s="446" t="s">
        <v>1106</v>
      </c>
      <c r="C112" s="447"/>
      <c r="D112" s="448"/>
      <c r="E112" s="281"/>
      <c r="F112" s="282">
        <f>(I112*0.6)*0.06+(I112*0.6)</f>
        <v>127.16819999999998</v>
      </c>
      <c r="G112" s="282">
        <f>(I112*0.63)*0.06+(I112*0.63)</f>
        <v>133.52661</v>
      </c>
      <c r="H112" s="282">
        <f>(I112*0.75)*0.06+(I112*0.75)</f>
        <v>158.96024999999997</v>
      </c>
      <c r="I112" s="283">
        <v>199.95</v>
      </c>
      <c r="J112" s="284">
        <f t="shared" si="15"/>
        <v>179.95499999999998</v>
      </c>
      <c r="L112" s="285"/>
    </row>
    <row r="113" spans="1:12" ht="12">
      <c r="A113" s="286" t="s">
        <v>1107</v>
      </c>
      <c r="B113" s="452" t="s">
        <v>1108</v>
      </c>
      <c r="C113" s="453"/>
      <c r="D113" s="435"/>
      <c r="E113" s="281"/>
      <c r="F113" s="282">
        <f>I113*0.6</f>
        <v>53.97</v>
      </c>
      <c r="G113" s="282">
        <f>I113*0.63</f>
        <v>56.6685</v>
      </c>
      <c r="H113" s="282">
        <f>I113*0.75</f>
        <v>67.4625</v>
      </c>
      <c r="I113" s="290">
        <v>89.95</v>
      </c>
      <c r="J113" s="284">
        <f t="shared" si="15"/>
        <v>80.955</v>
      </c>
      <c r="L113" s="285"/>
    </row>
    <row r="114" spans="1:12" ht="12">
      <c r="A114" s="286" t="s">
        <v>1109</v>
      </c>
      <c r="B114" s="452" t="s">
        <v>1110</v>
      </c>
      <c r="C114" s="453"/>
      <c r="D114" s="435"/>
      <c r="E114" s="281"/>
      <c r="F114" s="282">
        <f>I114*0.6</f>
        <v>20.970000000000002</v>
      </c>
      <c r="G114" s="282">
        <f>I114*0.63</f>
        <v>22.018500000000003</v>
      </c>
      <c r="H114" s="282">
        <f>I114*0.75</f>
        <v>26.212500000000002</v>
      </c>
      <c r="I114" s="290">
        <v>34.95</v>
      </c>
      <c r="J114" s="284">
        <f t="shared" si="15"/>
        <v>31.455000000000002</v>
      </c>
      <c r="L114" s="285"/>
    </row>
    <row r="115" spans="1:12" ht="12">
      <c r="A115" s="286" t="s">
        <v>1111</v>
      </c>
      <c r="B115" s="452" t="s">
        <v>1112</v>
      </c>
      <c r="C115" s="453"/>
      <c r="D115" s="435"/>
      <c r="E115" s="281"/>
      <c r="F115" s="282">
        <f>(I115*0.6)*0.06+(I115*0.6)</f>
        <v>38.1282</v>
      </c>
      <c r="G115" s="282">
        <f>(I115*0.63)*0.06+(I115*0.63)</f>
        <v>40.03461</v>
      </c>
      <c r="H115" s="282">
        <f>(I115*0.75)*0.06+(I115*0.75)</f>
        <v>47.660250000000005</v>
      </c>
      <c r="I115" s="290">
        <v>59.95</v>
      </c>
      <c r="J115" s="284">
        <f t="shared" si="15"/>
        <v>53.955000000000005</v>
      </c>
      <c r="L115" s="285"/>
    </row>
    <row r="116" spans="1:12" ht="12">
      <c r="A116" s="286" t="s">
        <v>1113</v>
      </c>
      <c r="B116" s="452" t="s">
        <v>1114</v>
      </c>
      <c r="C116" s="453"/>
      <c r="D116" s="435"/>
      <c r="E116" s="281"/>
      <c r="F116" s="282">
        <f>(I116*0.6)*0.06+(I116*0.6)</f>
        <v>38.1282</v>
      </c>
      <c r="G116" s="282">
        <f>(I116*0.63)*0.06+(I116*0.63)</f>
        <v>40.03461</v>
      </c>
      <c r="H116" s="282">
        <f>(I116*0.75)*0.06+(I116*0.75)</f>
        <v>47.660250000000005</v>
      </c>
      <c r="I116" s="290">
        <v>59.95</v>
      </c>
      <c r="J116" s="284">
        <f t="shared" si="15"/>
        <v>53.955000000000005</v>
      </c>
      <c r="L116" s="285"/>
    </row>
    <row r="117" spans="1:12" ht="12">
      <c r="A117" s="286" t="s">
        <v>1115</v>
      </c>
      <c r="B117" s="452" t="s">
        <v>1116</v>
      </c>
      <c r="C117" s="453"/>
      <c r="D117" s="435"/>
      <c r="E117" s="281"/>
      <c r="F117" s="282">
        <f>(I117*0.6)*0.06+(I117*0.6)</f>
        <v>50.8482</v>
      </c>
      <c r="G117" s="282">
        <f>(I117*0.63)*0.06+(I117*0.63)</f>
        <v>53.39061</v>
      </c>
      <c r="H117" s="282">
        <f>(I117*0.75)*0.06+(I117*0.75)</f>
        <v>63.56025</v>
      </c>
      <c r="I117" s="290">
        <v>79.95</v>
      </c>
      <c r="J117" s="284">
        <f t="shared" si="15"/>
        <v>71.955</v>
      </c>
      <c r="L117" s="285"/>
    </row>
    <row r="118" spans="1:12" ht="12">
      <c r="A118" s="286" t="s">
        <v>1117</v>
      </c>
      <c r="B118" s="452" t="s">
        <v>1118</v>
      </c>
      <c r="C118" s="453"/>
      <c r="D118" s="435"/>
      <c r="E118" s="281"/>
      <c r="F118" s="282">
        <f>(I118*0.6)*0.06+(I118*0.6)</f>
        <v>95.36819999999999</v>
      </c>
      <c r="G118" s="282">
        <f>(I118*0.63)*0.06+(I118*0.63)</f>
        <v>100.13660999999999</v>
      </c>
      <c r="H118" s="282">
        <f>(I118*0.75)*0.06+(I118*0.75)</f>
        <v>119.21024999999999</v>
      </c>
      <c r="I118" s="290">
        <v>149.95</v>
      </c>
      <c r="J118" s="284">
        <f t="shared" si="15"/>
        <v>134.95499999999998</v>
      </c>
      <c r="L118" s="285"/>
    </row>
    <row r="119" spans="1:12" ht="12">
      <c r="A119" s="291"/>
      <c r="B119" s="291"/>
      <c r="C119" s="291"/>
      <c r="D119" s="291"/>
      <c r="E119" s="292"/>
      <c r="F119" s="293"/>
      <c r="G119" s="293"/>
      <c r="H119" s="293"/>
      <c r="I119" s="285"/>
      <c r="J119" s="284"/>
      <c r="L119" s="310"/>
    </row>
    <row r="120" spans="1:10" ht="12">
      <c r="A120" s="274" t="s">
        <v>1119</v>
      </c>
      <c r="B120" s="275"/>
      <c r="C120" s="275"/>
      <c r="D120" s="275"/>
      <c r="E120" s="275"/>
      <c r="F120" s="275"/>
      <c r="G120" s="275"/>
      <c r="H120" s="275"/>
      <c r="I120" s="275"/>
      <c r="J120" s="284"/>
    </row>
    <row r="121" spans="1:10" ht="12">
      <c r="A121" s="280" t="s">
        <v>1120</v>
      </c>
      <c r="B121" s="446" t="s">
        <v>1121</v>
      </c>
      <c r="C121" s="447"/>
      <c r="D121" s="448"/>
      <c r="E121" s="281"/>
      <c r="F121" s="282">
        <f>I121*0.6</f>
        <v>47.97</v>
      </c>
      <c r="G121" s="282">
        <f>I121*0.63</f>
        <v>50.368500000000004</v>
      </c>
      <c r="H121" s="282">
        <f>I121*0.75</f>
        <v>59.962500000000006</v>
      </c>
      <c r="I121" s="290">
        <v>79.95</v>
      </c>
      <c r="J121" s="284">
        <f aca="true" t="shared" si="16" ref="J121:J131">I121*0.9</f>
        <v>71.955</v>
      </c>
    </row>
    <row r="122" spans="1:10" ht="12">
      <c r="A122" s="304" t="s">
        <v>1122</v>
      </c>
      <c r="B122" s="446" t="s">
        <v>950</v>
      </c>
      <c r="C122" s="447"/>
      <c r="D122" s="448"/>
      <c r="E122" s="281"/>
      <c r="F122" s="282">
        <f>I122*0.6</f>
        <v>41.97</v>
      </c>
      <c r="G122" s="282">
        <f>I122*0.63</f>
        <v>44.0685</v>
      </c>
      <c r="H122" s="282">
        <f>I122*0.75</f>
        <v>52.462500000000006</v>
      </c>
      <c r="I122" s="330">
        <v>69.95</v>
      </c>
      <c r="J122" s="284">
        <f t="shared" si="16"/>
        <v>62.955000000000005</v>
      </c>
    </row>
    <row r="123" spans="1:10" ht="12">
      <c r="A123" s="304" t="s">
        <v>951</v>
      </c>
      <c r="B123" s="446" t="s">
        <v>952</v>
      </c>
      <c r="C123" s="447"/>
      <c r="D123" s="448"/>
      <c r="E123" s="281"/>
      <c r="F123" s="282">
        <f>I123*0.6</f>
        <v>38.97</v>
      </c>
      <c r="G123" s="282">
        <f>I123*0.63</f>
        <v>40.9185</v>
      </c>
      <c r="H123" s="282">
        <f>I123*0.75</f>
        <v>48.712500000000006</v>
      </c>
      <c r="I123" s="330">
        <v>64.95</v>
      </c>
      <c r="J123" s="284">
        <f t="shared" si="16"/>
        <v>58.455000000000005</v>
      </c>
    </row>
    <row r="124" spans="1:10" ht="12">
      <c r="A124" s="349" t="s">
        <v>1126</v>
      </c>
      <c r="B124" s="449" t="s">
        <v>1127</v>
      </c>
      <c r="C124" s="450"/>
      <c r="D124" s="451"/>
      <c r="E124" s="281"/>
      <c r="F124" s="282">
        <f>(I124*0.6)*0.06+(I124*0.6)</f>
        <v>76.2882</v>
      </c>
      <c r="G124" s="282">
        <f>(I124*0.63)*0.06+(I124*0.63)</f>
        <v>80.10261</v>
      </c>
      <c r="H124" s="282">
        <f>(I124*0.75)*0.06+(I124*0.75)</f>
        <v>95.36025000000001</v>
      </c>
      <c r="I124" s="283">
        <v>119.95</v>
      </c>
      <c r="J124" s="284">
        <f t="shared" si="16"/>
        <v>107.955</v>
      </c>
    </row>
    <row r="125" spans="1:10" ht="12">
      <c r="A125" s="350" t="s">
        <v>1128</v>
      </c>
      <c r="B125" s="449" t="s">
        <v>1129</v>
      </c>
      <c r="C125" s="450"/>
      <c r="D125" s="451"/>
      <c r="E125" s="281"/>
      <c r="F125" s="282">
        <f>(I125*0.6)*0.06+(I125*0.6)</f>
        <v>89.00819999999999</v>
      </c>
      <c r="G125" s="282">
        <f>(I125*0.63)*0.06+(I125*0.63)</f>
        <v>93.45861</v>
      </c>
      <c r="H125" s="282">
        <f>(I125*0.75)*0.06+(I125*0.75)</f>
        <v>111.26024999999998</v>
      </c>
      <c r="I125" s="330">
        <v>139.95</v>
      </c>
      <c r="J125" s="284">
        <f t="shared" si="16"/>
        <v>125.955</v>
      </c>
    </row>
    <row r="126" spans="1:10" ht="12">
      <c r="A126" s="350" t="s">
        <v>1130</v>
      </c>
      <c r="B126" s="449" t="s">
        <v>1131</v>
      </c>
      <c r="C126" s="450"/>
      <c r="D126" s="451"/>
      <c r="E126" s="281"/>
      <c r="F126" s="282">
        <f>(I126*0.6)*0.06+(I126*0.6)</f>
        <v>89.00819999999999</v>
      </c>
      <c r="G126" s="282">
        <f>(I126*0.63)*0.06+(I126*0.63)</f>
        <v>93.45861</v>
      </c>
      <c r="H126" s="282">
        <f>(I126*0.75)*0.06+(I126*0.75)</f>
        <v>111.26024999999998</v>
      </c>
      <c r="I126" s="330">
        <v>139.95</v>
      </c>
      <c r="J126" s="284">
        <f t="shared" si="16"/>
        <v>125.955</v>
      </c>
    </row>
    <row r="127" spans="1:10" ht="12">
      <c r="A127" s="350" t="s">
        <v>1132</v>
      </c>
      <c r="B127" s="449" t="s">
        <v>1133</v>
      </c>
      <c r="C127" s="450"/>
      <c r="D127" s="451"/>
      <c r="E127" s="281"/>
      <c r="F127" s="282">
        <f>(I127*0.6)*0.06+(I127*0.6)</f>
        <v>101.72819999999999</v>
      </c>
      <c r="G127" s="282">
        <f>(I127*0.63)*0.06+(I127*0.63)</f>
        <v>106.81460999999999</v>
      </c>
      <c r="H127" s="282">
        <f>(I127*0.75)*0.06+(I127*0.75)</f>
        <v>127.16024999999999</v>
      </c>
      <c r="I127" s="330">
        <v>159.95</v>
      </c>
      <c r="J127" s="284">
        <f t="shared" si="16"/>
        <v>143.95499999999998</v>
      </c>
    </row>
    <row r="128" spans="1:10" ht="12">
      <c r="A128" s="280" t="s">
        <v>1134</v>
      </c>
      <c r="B128" s="446" t="s">
        <v>1135</v>
      </c>
      <c r="C128" s="447"/>
      <c r="D128" s="448"/>
      <c r="E128" s="281"/>
      <c r="F128" s="282">
        <f>I128*0.6</f>
        <v>5.97</v>
      </c>
      <c r="G128" s="282">
        <f>I128*0.63</f>
        <v>6.2684999999999995</v>
      </c>
      <c r="H128" s="282">
        <f>I128*0.75</f>
        <v>7.4624999999999995</v>
      </c>
      <c r="I128" s="283">
        <v>9.95</v>
      </c>
      <c r="J128" s="284">
        <f t="shared" si="16"/>
        <v>8.955</v>
      </c>
    </row>
    <row r="129" spans="1:10" ht="12">
      <c r="A129" s="304" t="s">
        <v>1136</v>
      </c>
      <c r="B129" s="446" t="s">
        <v>1137</v>
      </c>
      <c r="C129" s="447"/>
      <c r="D129" s="448"/>
      <c r="E129" s="281"/>
      <c r="F129" s="282">
        <f>I129*0.6</f>
        <v>8.37</v>
      </c>
      <c r="G129" s="282">
        <f>I129*0.63</f>
        <v>8.788499999999999</v>
      </c>
      <c r="H129" s="282">
        <f>I129*0.75</f>
        <v>10.462499999999999</v>
      </c>
      <c r="I129" s="330">
        <v>13.95</v>
      </c>
      <c r="J129" s="284">
        <f t="shared" si="16"/>
        <v>12.555</v>
      </c>
    </row>
    <row r="130" spans="1:10" ht="12">
      <c r="A130" s="304" t="s">
        <v>1138</v>
      </c>
      <c r="B130" s="446" t="s">
        <v>965</v>
      </c>
      <c r="C130" s="447"/>
      <c r="D130" s="448"/>
      <c r="E130" s="281"/>
      <c r="F130" s="282">
        <f>I130*0.6</f>
        <v>29.97</v>
      </c>
      <c r="G130" s="282">
        <f>I130*0.63</f>
        <v>31.468500000000002</v>
      </c>
      <c r="H130" s="282">
        <f>I130*0.75</f>
        <v>37.462500000000006</v>
      </c>
      <c r="I130" s="330">
        <v>49.95</v>
      </c>
      <c r="J130" s="284">
        <f t="shared" si="16"/>
        <v>44.955000000000005</v>
      </c>
    </row>
    <row r="131" spans="1:10" ht="12">
      <c r="A131" s="304" t="s">
        <v>966</v>
      </c>
      <c r="B131" s="446" t="s">
        <v>967</v>
      </c>
      <c r="C131" s="447"/>
      <c r="D131" s="448"/>
      <c r="E131" s="281"/>
      <c r="F131" s="282">
        <f>I131*0.6</f>
        <v>11.969999999999999</v>
      </c>
      <c r="G131" s="282">
        <f>I131*0.63</f>
        <v>12.5685</v>
      </c>
      <c r="H131" s="282">
        <f>I131*0.75</f>
        <v>14.962499999999999</v>
      </c>
      <c r="I131" s="330">
        <v>19.95</v>
      </c>
      <c r="J131" s="284">
        <f t="shared" si="16"/>
        <v>17.955</v>
      </c>
    </row>
    <row r="132" ht="12">
      <c r="J132" s="284"/>
    </row>
    <row r="133" spans="1:10" ht="12">
      <c r="A133" s="274" t="s">
        <v>968</v>
      </c>
      <c r="B133" s="275"/>
      <c r="C133" s="275"/>
      <c r="D133" s="275"/>
      <c r="E133" s="275"/>
      <c r="F133" s="275"/>
      <c r="G133" s="275"/>
      <c r="H133" s="275"/>
      <c r="I133" s="275"/>
      <c r="J133" s="284"/>
    </row>
    <row r="134" spans="1:10" ht="12">
      <c r="A134" s="280" t="s">
        <v>969</v>
      </c>
      <c r="B134" s="434" t="s">
        <v>970</v>
      </c>
      <c r="C134" s="434"/>
      <c r="D134" s="434"/>
      <c r="E134" s="281"/>
      <c r="F134" s="282">
        <f>I134*0.6</f>
        <v>53.97</v>
      </c>
      <c r="G134" s="282">
        <f>I134*0.63</f>
        <v>56.6685</v>
      </c>
      <c r="H134" s="282">
        <f>I134*0.75</f>
        <v>67.4625</v>
      </c>
      <c r="I134" s="283">
        <v>89.95</v>
      </c>
      <c r="J134" s="284">
        <f aca="true" t="shared" si="17" ref="J134:J144">I134*0.9</f>
        <v>80.955</v>
      </c>
    </row>
    <row r="135" spans="1:10" ht="12">
      <c r="A135" s="280" t="s">
        <v>971</v>
      </c>
      <c r="B135" s="434" t="s">
        <v>972</v>
      </c>
      <c r="C135" s="434"/>
      <c r="D135" s="434"/>
      <c r="E135" s="281"/>
      <c r="F135" s="282">
        <f>I135*0.6</f>
        <v>53.97</v>
      </c>
      <c r="G135" s="282">
        <f>I135*0.63</f>
        <v>56.6685</v>
      </c>
      <c r="H135" s="282">
        <f>I135*0.75</f>
        <v>67.4625</v>
      </c>
      <c r="I135" s="283">
        <v>89.95</v>
      </c>
      <c r="J135" s="284">
        <f t="shared" si="17"/>
        <v>80.955</v>
      </c>
    </row>
    <row r="136" spans="1:10" ht="12">
      <c r="A136" s="286" t="s">
        <v>973</v>
      </c>
      <c r="B136" s="452" t="s">
        <v>974</v>
      </c>
      <c r="C136" s="453"/>
      <c r="D136" s="435"/>
      <c r="E136" s="281"/>
      <c r="F136" s="282">
        <f>I136*0.6</f>
        <v>23.970000000000002</v>
      </c>
      <c r="G136" s="282">
        <f>I136*0.63</f>
        <v>25.1685</v>
      </c>
      <c r="H136" s="282">
        <f>I136*0.75</f>
        <v>29.962500000000002</v>
      </c>
      <c r="I136" s="290">
        <v>39.95</v>
      </c>
      <c r="J136" s="284">
        <f t="shared" si="17"/>
        <v>35.955000000000005</v>
      </c>
    </row>
    <row r="137" spans="1:10" ht="12">
      <c r="A137" s="286" t="s">
        <v>975</v>
      </c>
      <c r="B137" s="452" t="s">
        <v>1153</v>
      </c>
      <c r="C137" s="453"/>
      <c r="D137" s="435"/>
      <c r="E137" s="281"/>
      <c r="F137" s="282">
        <f>I137*0.6</f>
        <v>23.970000000000002</v>
      </c>
      <c r="G137" s="282">
        <f>I137*0.63</f>
        <v>25.1685</v>
      </c>
      <c r="H137" s="282">
        <f>I137*0.75</f>
        <v>29.962500000000002</v>
      </c>
      <c r="I137" s="290">
        <v>39.95</v>
      </c>
      <c r="J137" s="284">
        <f t="shared" si="17"/>
        <v>35.955000000000005</v>
      </c>
    </row>
    <row r="138" spans="1:10" ht="12">
      <c r="A138" s="286" t="s">
        <v>1154</v>
      </c>
      <c r="B138" s="452" t="s">
        <v>1155</v>
      </c>
      <c r="C138" s="453"/>
      <c r="D138" s="435"/>
      <c r="E138" s="281"/>
      <c r="F138" s="282">
        <f>I138*0.6</f>
        <v>14.969999999999999</v>
      </c>
      <c r="G138" s="282">
        <f>I138*0.63</f>
        <v>15.718499999999999</v>
      </c>
      <c r="H138" s="282">
        <f>I138*0.75</f>
        <v>18.7125</v>
      </c>
      <c r="I138" s="290">
        <v>24.95</v>
      </c>
      <c r="J138" s="284">
        <f t="shared" si="17"/>
        <v>22.455</v>
      </c>
    </row>
    <row r="139" spans="1:10" ht="12">
      <c r="A139" s="286" t="s">
        <v>1156</v>
      </c>
      <c r="B139" s="287" t="s">
        <v>1157</v>
      </c>
      <c r="C139" s="288"/>
      <c r="D139" s="289"/>
      <c r="E139" s="281"/>
      <c r="F139" s="282">
        <f>(I139*0.6)*0.06+(I139*0.6)</f>
        <v>12.688199999999998</v>
      </c>
      <c r="G139" s="282">
        <f>(I139*0.63)*0.06+(I139*0.63)</f>
        <v>13.322610000000001</v>
      </c>
      <c r="H139" s="282">
        <f>(I139*0.75)*0.06+(I139*0.75)</f>
        <v>15.860249999999999</v>
      </c>
      <c r="I139" s="290">
        <v>19.95</v>
      </c>
      <c r="J139" s="284">
        <f t="shared" si="17"/>
        <v>17.955</v>
      </c>
    </row>
    <row r="140" spans="1:10" ht="12">
      <c r="A140" s="286" t="s">
        <v>1158</v>
      </c>
      <c r="B140" s="287" t="s">
        <v>1159</v>
      </c>
      <c r="C140" s="288"/>
      <c r="D140" s="289"/>
      <c r="E140" s="281"/>
      <c r="F140" s="282">
        <f>(I140*0.6)*0.06+(I140*0.6)</f>
        <v>15.868199999999998</v>
      </c>
      <c r="G140" s="282">
        <f>(I140*0.63)*0.06+(I140*0.63)</f>
        <v>16.66161</v>
      </c>
      <c r="H140" s="282">
        <f>(I140*0.75)*0.06+(I140*0.75)</f>
        <v>19.83525</v>
      </c>
      <c r="I140" s="290">
        <v>24.95</v>
      </c>
      <c r="J140" s="284">
        <f t="shared" si="17"/>
        <v>22.455</v>
      </c>
    </row>
    <row r="141" spans="1:10" ht="12">
      <c r="A141" s="280" t="s">
        <v>1160</v>
      </c>
      <c r="B141" s="351" t="s">
        <v>1161</v>
      </c>
      <c r="C141" s="352"/>
      <c r="D141" s="353"/>
      <c r="E141" s="281"/>
      <c r="F141" s="282">
        <f>I141*0.6</f>
        <v>8.969999999999999</v>
      </c>
      <c r="G141" s="282">
        <f>I141*0.63</f>
        <v>9.4185</v>
      </c>
      <c r="H141" s="282">
        <f>I141*0.75</f>
        <v>11.212499999999999</v>
      </c>
      <c r="I141" s="283">
        <v>14.95</v>
      </c>
      <c r="J141" s="284">
        <f t="shared" si="17"/>
        <v>13.455</v>
      </c>
    </row>
    <row r="142" spans="1:10" ht="12">
      <c r="A142" s="280" t="s">
        <v>1162</v>
      </c>
      <c r="B142" s="351" t="s">
        <v>1163</v>
      </c>
      <c r="C142" s="352"/>
      <c r="D142" s="353"/>
      <c r="E142" s="281"/>
      <c r="F142" s="282">
        <f>I142*0.6</f>
        <v>11.969999999999999</v>
      </c>
      <c r="G142" s="282">
        <f>I142*0.63</f>
        <v>12.5685</v>
      </c>
      <c r="H142" s="282">
        <f>I142*0.75</f>
        <v>14.962499999999999</v>
      </c>
      <c r="I142" s="283">
        <v>19.95</v>
      </c>
      <c r="J142" s="284">
        <f t="shared" si="17"/>
        <v>17.955</v>
      </c>
    </row>
    <row r="143" spans="1:10" ht="12">
      <c r="A143" s="286" t="s">
        <v>1164</v>
      </c>
      <c r="B143" s="354" t="s">
        <v>1165</v>
      </c>
      <c r="C143" s="355"/>
      <c r="D143" s="356"/>
      <c r="E143" s="281"/>
      <c r="F143" s="282">
        <f>I143*0.6</f>
        <v>17.97</v>
      </c>
      <c r="G143" s="282">
        <f>I143*0.63</f>
        <v>18.8685</v>
      </c>
      <c r="H143" s="282">
        <f>I143*0.75</f>
        <v>22.4625</v>
      </c>
      <c r="I143" s="290">
        <v>29.95</v>
      </c>
      <c r="J143" s="284">
        <f t="shared" si="17"/>
        <v>26.955</v>
      </c>
    </row>
    <row r="144" spans="1:10" ht="12">
      <c r="A144" s="286" t="s">
        <v>1166</v>
      </c>
      <c r="B144" s="452" t="s">
        <v>1167</v>
      </c>
      <c r="C144" s="453"/>
      <c r="D144" s="435"/>
      <c r="E144" s="281"/>
      <c r="F144" s="282">
        <f>I144*0.6</f>
        <v>17.97</v>
      </c>
      <c r="G144" s="282">
        <f>I144*0.63</f>
        <v>18.8685</v>
      </c>
      <c r="H144" s="282">
        <f>I144*0.75</f>
        <v>22.4625</v>
      </c>
      <c r="I144" s="290">
        <v>29.95</v>
      </c>
      <c r="J144" s="284">
        <f t="shared" si="17"/>
        <v>26.955</v>
      </c>
    </row>
    <row r="145" ht="12">
      <c r="J145" s="284"/>
    </row>
    <row r="146" spans="1:10" ht="12">
      <c r="A146" s="294" t="s">
        <v>1168</v>
      </c>
      <c r="B146" s="275"/>
      <c r="C146" s="275"/>
      <c r="D146" s="275"/>
      <c r="E146" s="275"/>
      <c r="F146" s="275"/>
      <c r="G146" s="275"/>
      <c r="H146" s="275"/>
      <c r="I146" s="275"/>
      <c r="J146" s="284"/>
    </row>
    <row r="147" spans="1:10" ht="12">
      <c r="A147" s="357" t="s">
        <v>1169</v>
      </c>
      <c r="B147" s="449" t="s">
        <v>988</v>
      </c>
      <c r="C147" s="450"/>
      <c r="D147" s="451"/>
      <c r="E147" s="281"/>
      <c r="F147" s="282">
        <f aca="true" t="shared" si="18" ref="F147:F155">I147*0.6</f>
        <v>53.97</v>
      </c>
      <c r="G147" s="282">
        <f aca="true" t="shared" si="19" ref="G147:G155">I147*0.63</f>
        <v>56.6685</v>
      </c>
      <c r="H147" s="282">
        <f aca="true" t="shared" si="20" ref="H147:H155">I147*0.75</f>
        <v>67.4625</v>
      </c>
      <c r="I147" s="283">
        <v>89.95</v>
      </c>
      <c r="J147" s="284">
        <f aca="true" t="shared" si="21" ref="J147:J155">I147*0.9</f>
        <v>80.955</v>
      </c>
    </row>
    <row r="148" spans="1:10" ht="12">
      <c r="A148" s="344" t="s">
        <v>989</v>
      </c>
      <c r="B148" s="449" t="s">
        <v>990</v>
      </c>
      <c r="C148" s="450"/>
      <c r="D148" s="451"/>
      <c r="E148" s="281"/>
      <c r="F148" s="282">
        <f t="shared" si="18"/>
        <v>59.97</v>
      </c>
      <c r="G148" s="282">
        <f t="shared" si="19"/>
        <v>62.9685</v>
      </c>
      <c r="H148" s="282">
        <f t="shared" si="20"/>
        <v>74.9625</v>
      </c>
      <c r="I148" s="330">
        <v>99.95</v>
      </c>
      <c r="J148" s="284">
        <f t="shared" si="21"/>
        <v>89.955</v>
      </c>
    </row>
    <row r="149" spans="1:10" ht="12">
      <c r="A149" s="344" t="s">
        <v>991</v>
      </c>
      <c r="B149" s="357" t="s">
        <v>992</v>
      </c>
      <c r="C149" s="358"/>
      <c r="D149" s="359"/>
      <c r="E149" s="281"/>
      <c r="F149" s="282">
        <f t="shared" si="18"/>
        <v>47.97</v>
      </c>
      <c r="G149" s="282">
        <f t="shared" si="19"/>
        <v>50.368500000000004</v>
      </c>
      <c r="H149" s="282">
        <f t="shared" si="20"/>
        <v>59.962500000000006</v>
      </c>
      <c r="I149" s="330">
        <v>79.95</v>
      </c>
      <c r="J149" s="284">
        <f t="shared" si="21"/>
        <v>71.955</v>
      </c>
    </row>
    <row r="150" spans="1:10" ht="12">
      <c r="A150" s="344" t="s">
        <v>993</v>
      </c>
      <c r="B150" s="357" t="s">
        <v>1176</v>
      </c>
      <c r="C150" s="358"/>
      <c r="D150" s="359"/>
      <c r="E150" s="281"/>
      <c r="F150" s="282">
        <f t="shared" si="18"/>
        <v>47.97</v>
      </c>
      <c r="G150" s="282">
        <f t="shared" si="19"/>
        <v>50.368500000000004</v>
      </c>
      <c r="H150" s="282">
        <f t="shared" si="20"/>
        <v>59.962500000000006</v>
      </c>
      <c r="I150" s="330">
        <v>79.95</v>
      </c>
      <c r="J150" s="284">
        <f t="shared" si="21"/>
        <v>71.955</v>
      </c>
    </row>
    <row r="151" spans="1:10" ht="12">
      <c r="A151" s="344" t="s">
        <v>1177</v>
      </c>
      <c r="B151" s="449" t="s">
        <v>1178</v>
      </c>
      <c r="C151" s="450"/>
      <c r="D151" s="451"/>
      <c r="E151" s="281"/>
      <c r="F151" s="282">
        <f t="shared" si="18"/>
        <v>29.97</v>
      </c>
      <c r="G151" s="282">
        <f t="shared" si="19"/>
        <v>31.468500000000002</v>
      </c>
      <c r="H151" s="282">
        <f t="shared" si="20"/>
        <v>37.462500000000006</v>
      </c>
      <c r="I151" s="330">
        <v>49.95</v>
      </c>
      <c r="J151" s="284">
        <f t="shared" si="21"/>
        <v>44.955000000000005</v>
      </c>
    </row>
    <row r="152" spans="1:10" ht="12">
      <c r="A152" s="344" t="s">
        <v>1179</v>
      </c>
      <c r="B152" s="449" t="s">
        <v>1180</v>
      </c>
      <c r="C152" s="450"/>
      <c r="D152" s="451"/>
      <c r="E152" s="281"/>
      <c r="F152" s="282">
        <f t="shared" si="18"/>
        <v>29.97</v>
      </c>
      <c r="G152" s="282">
        <f t="shared" si="19"/>
        <v>31.468500000000002</v>
      </c>
      <c r="H152" s="282">
        <f t="shared" si="20"/>
        <v>37.462500000000006</v>
      </c>
      <c r="I152" s="330">
        <v>49.95</v>
      </c>
      <c r="J152" s="284">
        <f t="shared" si="21"/>
        <v>44.955000000000005</v>
      </c>
    </row>
    <row r="153" spans="1:10" ht="12">
      <c r="A153" s="344" t="s">
        <v>1181</v>
      </c>
      <c r="B153" s="357" t="s">
        <v>1343</v>
      </c>
      <c r="C153" s="358"/>
      <c r="D153" s="360"/>
      <c r="E153" s="281"/>
      <c r="F153" s="282">
        <f t="shared" si="18"/>
        <v>53.97</v>
      </c>
      <c r="G153" s="282">
        <f t="shared" si="19"/>
        <v>56.6685</v>
      </c>
      <c r="H153" s="282">
        <f t="shared" si="20"/>
        <v>67.4625</v>
      </c>
      <c r="I153" s="330">
        <v>89.95</v>
      </c>
      <c r="J153" s="284">
        <f t="shared" si="21"/>
        <v>80.955</v>
      </c>
    </row>
    <row r="154" spans="1:10" ht="12">
      <c r="A154" s="344" t="s">
        <v>1344</v>
      </c>
      <c r="B154" s="357" t="s">
        <v>1345</v>
      </c>
      <c r="C154" s="358"/>
      <c r="D154" s="360"/>
      <c r="E154" s="281"/>
      <c r="F154" s="282">
        <f t="shared" si="18"/>
        <v>53.97</v>
      </c>
      <c r="G154" s="282">
        <f t="shared" si="19"/>
        <v>56.6685</v>
      </c>
      <c r="H154" s="282">
        <f t="shared" si="20"/>
        <v>67.4625</v>
      </c>
      <c r="I154" s="330">
        <v>89.95</v>
      </c>
      <c r="J154" s="284">
        <f t="shared" si="21"/>
        <v>80.955</v>
      </c>
    </row>
    <row r="155" spans="1:10" ht="12">
      <c r="A155" s="280" t="s">
        <v>1346</v>
      </c>
      <c r="B155" s="434" t="s">
        <v>1347</v>
      </c>
      <c r="C155" s="434"/>
      <c r="D155" s="434"/>
      <c r="E155" s="281"/>
      <c r="F155" s="282">
        <f t="shared" si="18"/>
        <v>53.97</v>
      </c>
      <c r="G155" s="282">
        <f t="shared" si="19"/>
        <v>56.6685</v>
      </c>
      <c r="H155" s="282">
        <f t="shared" si="20"/>
        <v>67.4625</v>
      </c>
      <c r="I155" s="283">
        <v>89.95</v>
      </c>
      <c r="J155" s="284">
        <f t="shared" si="21"/>
        <v>80.955</v>
      </c>
    </row>
    <row r="156" spans="1:10" ht="12">
      <c r="A156" s="291"/>
      <c r="B156" s="291"/>
      <c r="C156" s="291"/>
      <c r="D156" s="291"/>
      <c r="E156" s="292"/>
      <c r="F156" s="293"/>
      <c r="G156" s="293"/>
      <c r="H156" s="293"/>
      <c r="I156" s="285"/>
      <c r="J156" s="284"/>
    </row>
    <row r="157" spans="1:10" ht="12">
      <c r="A157" s="274" t="s">
        <v>1348</v>
      </c>
      <c r="B157" s="275"/>
      <c r="C157" s="275"/>
      <c r="D157" s="275"/>
      <c r="E157" s="275"/>
      <c r="F157" s="275"/>
      <c r="G157" s="275"/>
      <c r="H157" s="275"/>
      <c r="I157" s="275"/>
      <c r="J157" s="284"/>
    </row>
    <row r="158" spans="1:10" ht="12">
      <c r="A158" s="280" t="s">
        <v>1349</v>
      </c>
      <c r="B158" s="446" t="s">
        <v>1350</v>
      </c>
      <c r="C158" s="447"/>
      <c r="D158" s="448"/>
      <c r="E158" s="281"/>
      <c r="F158" s="282">
        <f aca="true" t="shared" si="22" ref="F158:F170">I158*0.6</f>
        <v>17.97</v>
      </c>
      <c r="G158" s="282">
        <f aca="true" t="shared" si="23" ref="G158:G170">I158*0.63</f>
        <v>18.8685</v>
      </c>
      <c r="H158" s="282">
        <f aca="true" t="shared" si="24" ref="H158:H170">I158*0.75</f>
        <v>22.4625</v>
      </c>
      <c r="I158" s="283">
        <v>29.95</v>
      </c>
      <c r="J158" s="284">
        <f aca="true" t="shared" si="25" ref="J158:J170">I158*0.9</f>
        <v>26.955</v>
      </c>
    </row>
    <row r="159" spans="1:10" ht="12">
      <c r="A159" s="304" t="s">
        <v>1351</v>
      </c>
      <c r="B159" s="446" t="s">
        <v>1352</v>
      </c>
      <c r="C159" s="447"/>
      <c r="D159" s="448"/>
      <c r="E159" s="281"/>
      <c r="F159" s="282">
        <f t="shared" si="22"/>
        <v>10.17</v>
      </c>
      <c r="G159" s="282">
        <f t="shared" si="23"/>
        <v>10.6785</v>
      </c>
      <c r="H159" s="282">
        <f t="shared" si="24"/>
        <v>12.712499999999999</v>
      </c>
      <c r="I159" s="330">
        <v>16.95</v>
      </c>
      <c r="J159" s="284">
        <f t="shared" si="25"/>
        <v>15.254999999999999</v>
      </c>
    </row>
    <row r="160" spans="1:10" ht="12">
      <c r="A160" s="304" t="s">
        <v>1353</v>
      </c>
      <c r="B160" s="446" t="s">
        <v>1354</v>
      </c>
      <c r="C160" s="447"/>
      <c r="D160" s="448"/>
      <c r="E160" s="281"/>
      <c r="F160" s="282">
        <f t="shared" si="22"/>
        <v>5.369999999999999</v>
      </c>
      <c r="G160" s="282">
        <f t="shared" si="23"/>
        <v>5.6385</v>
      </c>
      <c r="H160" s="282">
        <f t="shared" si="24"/>
        <v>6.7124999999999995</v>
      </c>
      <c r="I160" s="330">
        <v>8.95</v>
      </c>
      <c r="J160" s="284">
        <f t="shared" si="25"/>
        <v>8.055</v>
      </c>
    </row>
    <row r="161" spans="1:10" ht="12">
      <c r="A161" s="304" t="s">
        <v>1355</v>
      </c>
      <c r="B161" s="446" t="s">
        <v>1199</v>
      </c>
      <c r="C161" s="447"/>
      <c r="D161" s="448"/>
      <c r="E161" s="281"/>
      <c r="F161" s="282">
        <f t="shared" si="22"/>
        <v>14.37</v>
      </c>
      <c r="G161" s="282">
        <f t="shared" si="23"/>
        <v>15.0885</v>
      </c>
      <c r="H161" s="282">
        <f t="shared" si="24"/>
        <v>17.9625</v>
      </c>
      <c r="I161" s="330">
        <v>23.95</v>
      </c>
      <c r="J161" s="284">
        <f t="shared" si="25"/>
        <v>21.555</v>
      </c>
    </row>
    <row r="162" spans="1:10" ht="12">
      <c r="A162" s="280" t="s">
        <v>1200</v>
      </c>
      <c r="B162" s="446" t="s">
        <v>1201</v>
      </c>
      <c r="C162" s="447"/>
      <c r="D162" s="448"/>
      <c r="E162" s="281"/>
      <c r="F162" s="282">
        <f t="shared" si="22"/>
        <v>10.17</v>
      </c>
      <c r="G162" s="282">
        <f t="shared" si="23"/>
        <v>10.6785</v>
      </c>
      <c r="H162" s="282">
        <f t="shared" si="24"/>
        <v>12.712499999999999</v>
      </c>
      <c r="I162" s="330">
        <v>16.95</v>
      </c>
      <c r="J162" s="284">
        <f t="shared" si="25"/>
        <v>15.254999999999999</v>
      </c>
    </row>
    <row r="163" spans="1:10" ht="12">
      <c r="A163" s="280" t="s">
        <v>1202</v>
      </c>
      <c r="B163" s="446" t="s">
        <v>1203</v>
      </c>
      <c r="C163" s="447"/>
      <c r="D163" s="448"/>
      <c r="E163" s="281"/>
      <c r="F163" s="282">
        <f t="shared" si="22"/>
        <v>7.169999999999999</v>
      </c>
      <c r="G163" s="282">
        <f t="shared" si="23"/>
        <v>7.528499999999999</v>
      </c>
      <c r="H163" s="282">
        <f t="shared" si="24"/>
        <v>8.962499999999999</v>
      </c>
      <c r="I163" s="330">
        <v>11.95</v>
      </c>
      <c r="J163" s="284">
        <f t="shared" si="25"/>
        <v>10.754999999999999</v>
      </c>
    </row>
    <row r="164" spans="1:10" ht="12">
      <c r="A164" s="304" t="s">
        <v>1204</v>
      </c>
      <c r="B164" s="446" t="s">
        <v>1205</v>
      </c>
      <c r="C164" s="447"/>
      <c r="D164" s="448"/>
      <c r="E164" s="281"/>
      <c r="F164" s="282">
        <f t="shared" si="22"/>
        <v>16.169999999999998</v>
      </c>
      <c r="G164" s="282">
        <f t="shared" si="23"/>
        <v>16.9785</v>
      </c>
      <c r="H164" s="282">
        <f t="shared" si="24"/>
        <v>20.2125</v>
      </c>
      <c r="I164" s="330">
        <v>26.95</v>
      </c>
      <c r="J164" s="284">
        <f t="shared" si="25"/>
        <v>24.255</v>
      </c>
    </row>
    <row r="165" spans="1:10" ht="12">
      <c r="A165" s="280" t="s">
        <v>1206</v>
      </c>
      <c r="B165" s="434" t="s">
        <v>1207</v>
      </c>
      <c r="C165" s="434"/>
      <c r="D165" s="434"/>
      <c r="E165" s="281"/>
      <c r="F165" s="282">
        <f t="shared" si="22"/>
        <v>17.97</v>
      </c>
      <c r="G165" s="282">
        <f t="shared" si="23"/>
        <v>18.8685</v>
      </c>
      <c r="H165" s="282">
        <f t="shared" si="24"/>
        <v>22.4625</v>
      </c>
      <c r="I165" s="283">
        <v>29.95</v>
      </c>
      <c r="J165" s="284">
        <f t="shared" si="25"/>
        <v>26.955</v>
      </c>
    </row>
    <row r="166" spans="1:10" ht="12">
      <c r="A166" s="280" t="s">
        <v>1208</v>
      </c>
      <c r="B166" s="434" t="s">
        <v>1209</v>
      </c>
      <c r="C166" s="434"/>
      <c r="D166" s="434"/>
      <c r="E166" s="281"/>
      <c r="F166" s="282">
        <f t="shared" si="22"/>
        <v>35.97</v>
      </c>
      <c r="G166" s="282">
        <f t="shared" si="23"/>
        <v>37.7685</v>
      </c>
      <c r="H166" s="282">
        <f t="shared" si="24"/>
        <v>44.962500000000006</v>
      </c>
      <c r="I166" s="283">
        <v>59.95</v>
      </c>
      <c r="J166" s="284">
        <f t="shared" si="25"/>
        <v>53.955000000000005</v>
      </c>
    </row>
    <row r="167" spans="1:10" ht="12">
      <c r="A167" s="280" t="s">
        <v>1210</v>
      </c>
      <c r="B167" s="434" t="s">
        <v>1211</v>
      </c>
      <c r="C167" s="434"/>
      <c r="D167" s="434"/>
      <c r="E167" s="281"/>
      <c r="F167" s="282">
        <f t="shared" si="22"/>
        <v>35.97</v>
      </c>
      <c r="G167" s="282">
        <f t="shared" si="23"/>
        <v>37.7685</v>
      </c>
      <c r="H167" s="282">
        <f t="shared" si="24"/>
        <v>44.962500000000006</v>
      </c>
      <c r="I167" s="283">
        <v>59.95</v>
      </c>
      <c r="J167" s="284">
        <f t="shared" si="25"/>
        <v>53.955000000000005</v>
      </c>
    </row>
    <row r="168" spans="1:10" ht="12">
      <c r="A168" s="304" t="s">
        <v>1212</v>
      </c>
      <c r="B168" s="446" t="s">
        <v>1029</v>
      </c>
      <c r="C168" s="447"/>
      <c r="D168" s="448"/>
      <c r="E168" s="281"/>
      <c r="F168" s="282">
        <f t="shared" si="22"/>
        <v>8.969999999999999</v>
      </c>
      <c r="G168" s="282">
        <f t="shared" si="23"/>
        <v>9.4185</v>
      </c>
      <c r="H168" s="282">
        <f t="shared" si="24"/>
        <v>11.212499999999999</v>
      </c>
      <c r="I168" s="330">
        <v>14.95</v>
      </c>
      <c r="J168" s="284">
        <f t="shared" si="25"/>
        <v>13.455</v>
      </c>
    </row>
    <row r="169" spans="1:10" ht="12">
      <c r="A169" s="304" t="s">
        <v>1030</v>
      </c>
      <c r="B169" s="446" t="s">
        <v>1215</v>
      </c>
      <c r="C169" s="447"/>
      <c r="D169" s="448"/>
      <c r="E169" s="281"/>
      <c r="F169" s="282">
        <f t="shared" si="22"/>
        <v>20.970000000000002</v>
      </c>
      <c r="G169" s="282">
        <f t="shared" si="23"/>
        <v>22.018500000000003</v>
      </c>
      <c r="H169" s="282">
        <f t="shared" si="24"/>
        <v>26.212500000000002</v>
      </c>
      <c r="I169" s="330">
        <v>34.95</v>
      </c>
      <c r="J169" s="284">
        <f t="shared" si="25"/>
        <v>31.455000000000002</v>
      </c>
    </row>
    <row r="170" spans="1:10" ht="12">
      <c r="A170" s="304" t="s">
        <v>1216</v>
      </c>
      <c r="B170" s="446" t="s">
        <v>1217</v>
      </c>
      <c r="C170" s="447"/>
      <c r="D170" s="448"/>
      <c r="E170" s="281"/>
      <c r="F170" s="282">
        <f t="shared" si="22"/>
        <v>8.969999999999999</v>
      </c>
      <c r="G170" s="282">
        <f t="shared" si="23"/>
        <v>9.4185</v>
      </c>
      <c r="H170" s="282">
        <f t="shared" si="24"/>
        <v>11.212499999999999</v>
      </c>
      <c r="I170" s="330">
        <v>14.95</v>
      </c>
      <c r="J170" s="284">
        <f t="shared" si="25"/>
        <v>13.455</v>
      </c>
    </row>
    <row r="171" ht="12">
      <c r="J171" s="284"/>
    </row>
    <row r="172" spans="1:10" ht="12">
      <c r="A172" s="306" t="s">
        <v>1218</v>
      </c>
      <c r="B172" s="275"/>
      <c r="C172" s="275"/>
      <c r="D172" s="275"/>
      <c r="E172" s="275"/>
      <c r="F172" s="275"/>
      <c r="G172" s="275"/>
      <c r="H172" s="275"/>
      <c r="I172" s="275"/>
      <c r="J172" s="284"/>
    </row>
    <row r="173" spans="1:10" ht="12">
      <c r="A173" s="280" t="s">
        <v>1219</v>
      </c>
      <c r="B173" s="434" t="s">
        <v>1220</v>
      </c>
      <c r="C173" s="434"/>
      <c r="D173" s="434"/>
      <c r="E173" s="281"/>
      <c r="F173" s="282">
        <f aca="true" t="shared" si="26" ref="F173:F178">I173*0.6</f>
        <v>34.77</v>
      </c>
      <c r="G173" s="282">
        <f aca="true" t="shared" si="27" ref="G173:G178">I173*0.63</f>
        <v>36.508500000000005</v>
      </c>
      <c r="H173" s="282">
        <f aca="true" t="shared" si="28" ref="H173:H178">I173*0.75</f>
        <v>43.462500000000006</v>
      </c>
      <c r="I173" s="283">
        <v>57.95</v>
      </c>
      <c r="J173" s="284">
        <f aca="true" t="shared" si="29" ref="J173:J178">I173*0.9</f>
        <v>52.155</v>
      </c>
    </row>
    <row r="174" spans="1:10" ht="12">
      <c r="A174" s="280" t="s">
        <v>1221</v>
      </c>
      <c r="B174" s="434" t="s">
        <v>1222</v>
      </c>
      <c r="C174" s="434"/>
      <c r="D174" s="434"/>
      <c r="E174" s="281"/>
      <c r="F174" s="282">
        <f t="shared" si="26"/>
        <v>38.97</v>
      </c>
      <c r="G174" s="282">
        <f t="shared" si="27"/>
        <v>40.9185</v>
      </c>
      <c r="H174" s="282">
        <f t="shared" si="28"/>
        <v>48.712500000000006</v>
      </c>
      <c r="I174" s="283">
        <v>64.95</v>
      </c>
      <c r="J174" s="284">
        <f t="shared" si="29"/>
        <v>58.455000000000005</v>
      </c>
    </row>
    <row r="175" spans="1:10" ht="12">
      <c r="A175" s="280" t="s">
        <v>1223</v>
      </c>
      <c r="B175" s="434" t="s">
        <v>1224</v>
      </c>
      <c r="C175" s="434"/>
      <c r="D175" s="434"/>
      <c r="E175" s="281"/>
      <c r="F175" s="282">
        <f t="shared" si="26"/>
        <v>11.969999999999999</v>
      </c>
      <c r="G175" s="282">
        <f t="shared" si="27"/>
        <v>12.5685</v>
      </c>
      <c r="H175" s="282">
        <f t="shared" si="28"/>
        <v>14.962499999999999</v>
      </c>
      <c r="I175" s="283">
        <v>19.95</v>
      </c>
      <c r="J175" s="284">
        <f t="shared" si="29"/>
        <v>17.955</v>
      </c>
    </row>
    <row r="176" spans="1:10" ht="12">
      <c r="A176" s="280" t="s">
        <v>1225</v>
      </c>
      <c r="B176" s="434" t="s">
        <v>1226</v>
      </c>
      <c r="C176" s="434"/>
      <c r="D176" s="434"/>
      <c r="E176" s="281"/>
      <c r="F176" s="282">
        <f t="shared" si="26"/>
        <v>16.77</v>
      </c>
      <c r="G176" s="282">
        <f t="shared" si="27"/>
        <v>17.6085</v>
      </c>
      <c r="H176" s="282">
        <f t="shared" si="28"/>
        <v>20.9625</v>
      </c>
      <c r="I176" s="283">
        <v>27.95</v>
      </c>
      <c r="J176" s="284">
        <f t="shared" si="29"/>
        <v>25.155</v>
      </c>
    </row>
    <row r="177" spans="1:10" ht="12">
      <c r="A177" s="280" t="s">
        <v>1227</v>
      </c>
      <c r="B177" s="434" t="s">
        <v>1048</v>
      </c>
      <c r="C177" s="434"/>
      <c r="D177" s="434"/>
      <c r="E177" s="281"/>
      <c r="F177" s="282">
        <f t="shared" si="26"/>
        <v>22.5</v>
      </c>
      <c r="G177" s="282">
        <f t="shared" si="27"/>
        <v>23.625</v>
      </c>
      <c r="H177" s="282">
        <f t="shared" si="28"/>
        <v>28.125</v>
      </c>
      <c r="I177" s="283">
        <v>37.5</v>
      </c>
      <c r="J177" s="284">
        <f t="shared" si="29"/>
        <v>33.75</v>
      </c>
    </row>
    <row r="178" spans="1:10" ht="12">
      <c r="A178" s="280" t="s">
        <v>1049</v>
      </c>
      <c r="B178" s="434" t="s">
        <v>1050</v>
      </c>
      <c r="C178" s="434"/>
      <c r="D178" s="434"/>
      <c r="E178" s="281"/>
      <c r="F178" s="282">
        <f t="shared" si="26"/>
        <v>28.77</v>
      </c>
      <c r="G178" s="282">
        <f t="shared" si="27"/>
        <v>30.2085</v>
      </c>
      <c r="H178" s="282">
        <f t="shared" si="28"/>
        <v>35.962500000000006</v>
      </c>
      <c r="I178" s="283">
        <v>47.95</v>
      </c>
      <c r="J178" s="284">
        <f t="shared" si="29"/>
        <v>43.155</v>
      </c>
    </row>
    <row r="179" ht="12">
      <c r="J179" s="284"/>
    </row>
    <row r="180" spans="1:10" ht="12">
      <c r="A180" s="306" t="s">
        <v>1051</v>
      </c>
      <c r="B180" s="275"/>
      <c r="C180" s="275"/>
      <c r="D180" s="275"/>
      <c r="E180" s="275"/>
      <c r="F180" s="275"/>
      <c r="G180" s="275"/>
      <c r="H180" s="275"/>
      <c r="I180" s="275"/>
      <c r="J180" s="284"/>
    </row>
    <row r="181" spans="1:10" ht="12">
      <c r="A181" s="280" t="s">
        <v>1052</v>
      </c>
      <c r="B181" s="434" t="s">
        <v>1053</v>
      </c>
      <c r="C181" s="434"/>
      <c r="D181" s="434"/>
      <c r="E181" s="281"/>
      <c r="F181" s="282">
        <f aca="true" t="shared" si="30" ref="F181:F187">I181*0.6</f>
        <v>59.97</v>
      </c>
      <c r="G181" s="282">
        <f aca="true" t="shared" si="31" ref="G181:G187">I181*0.63</f>
        <v>62.9685</v>
      </c>
      <c r="H181" s="282">
        <f aca="true" t="shared" si="32" ref="H181:H187">I181*0.75</f>
        <v>74.9625</v>
      </c>
      <c r="I181" s="283">
        <v>99.95</v>
      </c>
      <c r="J181" s="284">
        <f aca="true" t="shared" si="33" ref="J181:J187">I181*0.9</f>
        <v>89.955</v>
      </c>
    </row>
    <row r="182" spans="1:10" ht="12">
      <c r="A182" s="280" t="s">
        <v>1054</v>
      </c>
      <c r="B182" s="434" t="s">
        <v>1055</v>
      </c>
      <c r="C182" s="434"/>
      <c r="D182" s="434"/>
      <c r="E182" s="281"/>
      <c r="F182" s="282">
        <f t="shared" si="30"/>
        <v>83.96999999999998</v>
      </c>
      <c r="G182" s="282">
        <f t="shared" si="31"/>
        <v>88.1685</v>
      </c>
      <c r="H182" s="282">
        <f t="shared" si="32"/>
        <v>104.96249999999999</v>
      </c>
      <c r="I182" s="283">
        <v>139.95</v>
      </c>
      <c r="J182" s="284">
        <f t="shared" si="33"/>
        <v>125.955</v>
      </c>
    </row>
    <row r="183" spans="1:10" ht="12">
      <c r="A183" s="280" t="s">
        <v>1056</v>
      </c>
      <c r="B183" s="434" t="s">
        <v>1057</v>
      </c>
      <c r="C183" s="434"/>
      <c r="D183" s="434"/>
      <c r="E183" s="281"/>
      <c r="F183" s="282">
        <f t="shared" si="30"/>
        <v>95.96999999999998</v>
      </c>
      <c r="G183" s="282">
        <f t="shared" si="31"/>
        <v>100.76849999999999</v>
      </c>
      <c r="H183" s="282">
        <f t="shared" si="32"/>
        <v>119.96249999999999</v>
      </c>
      <c r="I183" s="283">
        <v>159.95</v>
      </c>
      <c r="J183" s="284">
        <f t="shared" si="33"/>
        <v>143.95499999999998</v>
      </c>
    </row>
    <row r="184" spans="1:10" ht="12">
      <c r="A184" s="280" t="s">
        <v>1058</v>
      </c>
      <c r="B184" s="434" t="s">
        <v>1059</v>
      </c>
      <c r="C184" s="434"/>
      <c r="D184" s="434"/>
      <c r="E184" s="281"/>
      <c r="F184" s="282">
        <f t="shared" si="30"/>
        <v>77.96999999999998</v>
      </c>
      <c r="G184" s="282">
        <f t="shared" si="31"/>
        <v>81.8685</v>
      </c>
      <c r="H184" s="282">
        <f t="shared" si="32"/>
        <v>97.46249999999999</v>
      </c>
      <c r="I184" s="283">
        <v>129.95</v>
      </c>
      <c r="J184" s="284">
        <f t="shared" si="33"/>
        <v>116.955</v>
      </c>
    </row>
    <row r="185" spans="1:10" ht="12">
      <c r="A185" s="280" t="s">
        <v>1060</v>
      </c>
      <c r="B185" s="434" t="s">
        <v>1061</v>
      </c>
      <c r="C185" s="434"/>
      <c r="D185" s="434"/>
      <c r="E185" s="281"/>
      <c r="F185" s="282">
        <f t="shared" si="30"/>
        <v>53.97</v>
      </c>
      <c r="G185" s="282">
        <f t="shared" si="31"/>
        <v>56.6685</v>
      </c>
      <c r="H185" s="282">
        <f t="shared" si="32"/>
        <v>67.4625</v>
      </c>
      <c r="I185" s="283">
        <v>89.95</v>
      </c>
      <c r="J185" s="284">
        <f t="shared" si="33"/>
        <v>80.955</v>
      </c>
    </row>
    <row r="186" spans="1:10" ht="12">
      <c r="A186" s="280" t="s">
        <v>1238</v>
      </c>
      <c r="B186" s="434" t="s">
        <v>1239</v>
      </c>
      <c r="C186" s="434"/>
      <c r="D186" s="434"/>
      <c r="E186" s="281"/>
      <c r="F186" s="282">
        <f t="shared" si="30"/>
        <v>65.97</v>
      </c>
      <c r="G186" s="282">
        <f t="shared" si="31"/>
        <v>69.2685</v>
      </c>
      <c r="H186" s="282">
        <f t="shared" si="32"/>
        <v>82.4625</v>
      </c>
      <c r="I186" s="283">
        <v>109.95</v>
      </c>
      <c r="J186" s="284">
        <f t="shared" si="33"/>
        <v>98.955</v>
      </c>
    </row>
    <row r="187" spans="1:10" ht="12">
      <c r="A187" s="280" t="s">
        <v>1240</v>
      </c>
      <c r="B187" s="434" t="s">
        <v>1241</v>
      </c>
      <c r="C187" s="434"/>
      <c r="D187" s="434"/>
      <c r="E187" s="281"/>
      <c r="F187" s="282">
        <f t="shared" si="30"/>
        <v>17.97</v>
      </c>
      <c r="G187" s="282">
        <f t="shared" si="31"/>
        <v>18.8685</v>
      </c>
      <c r="H187" s="282">
        <f t="shared" si="32"/>
        <v>22.4625</v>
      </c>
      <c r="I187" s="283">
        <v>29.95</v>
      </c>
      <c r="J187" s="284">
        <f t="shared" si="33"/>
        <v>26.955</v>
      </c>
    </row>
    <row r="188" ht="12">
      <c r="J188" s="284"/>
    </row>
    <row r="189" spans="1:10" ht="12">
      <c r="A189" s="306" t="s">
        <v>1242</v>
      </c>
      <c r="B189" s="275"/>
      <c r="C189" s="275"/>
      <c r="D189" s="275"/>
      <c r="E189" s="275"/>
      <c r="F189" s="275"/>
      <c r="G189" s="275"/>
      <c r="H189" s="275"/>
      <c r="I189" s="275"/>
      <c r="J189" s="284"/>
    </row>
    <row r="190" spans="1:10" ht="12">
      <c r="A190" s="286" t="s">
        <v>1243</v>
      </c>
      <c r="B190" s="287" t="s">
        <v>1244</v>
      </c>
      <c r="C190" s="288"/>
      <c r="D190" s="289"/>
      <c r="E190" s="281"/>
      <c r="F190" s="282">
        <f aca="true" t="shared" si="34" ref="F190:F196">(I190*0.6)*0.06+(I190*0.6)</f>
        <v>63.5682</v>
      </c>
      <c r="G190" s="282">
        <f aca="true" t="shared" si="35" ref="G190:G196">(I190*0.63)*0.06+(I190*0.63)</f>
        <v>66.74661</v>
      </c>
      <c r="H190" s="282">
        <f aca="true" t="shared" si="36" ref="H190:H196">(I190*0.75)*0.06+(I190*0.75)</f>
        <v>79.46025</v>
      </c>
      <c r="I190" s="290">
        <v>99.95</v>
      </c>
      <c r="J190" s="284">
        <f aca="true" t="shared" si="37" ref="J190:J196">I190*0.9</f>
        <v>89.955</v>
      </c>
    </row>
    <row r="191" spans="1:10" ht="12">
      <c r="A191" s="286" t="s">
        <v>1245</v>
      </c>
      <c r="B191" s="287" t="s">
        <v>1246</v>
      </c>
      <c r="C191" s="288"/>
      <c r="D191" s="289"/>
      <c r="E191" s="281"/>
      <c r="F191" s="282">
        <f t="shared" si="34"/>
        <v>69.9282</v>
      </c>
      <c r="G191" s="282">
        <f t="shared" si="35"/>
        <v>73.42461</v>
      </c>
      <c r="H191" s="282">
        <f t="shared" si="36"/>
        <v>87.41025</v>
      </c>
      <c r="I191" s="290">
        <v>109.95</v>
      </c>
      <c r="J191" s="284">
        <f t="shared" si="37"/>
        <v>98.955</v>
      </c>
    </row>
    <row r="192" spans="1:10" ht="12">
      <c r="A192" s="286" t="s">
        <v>1247</v>
      </c>
      <c r="B192" s="287" t="s">
        <v>1248</v>
      </c>
      <c r="C192" s="288"/>
      <c r="D192" s="289"/>
      <c r="E192" s="281"/>
      <c r="F192" s="282">
        <f t="shared" si="34"/>
        <v>76.2882</v>
      </c>
      <c r="G192" s="282">
        <f t="shared" si="35"/>
        <v>80.10261</v>
      </c>
      <c r="H192" s="282">
        <f t="shared" si="36"/>
        <v>95.36025000000001</v>
      </c>
      <c r="I192" s="290">
        <v>119.95</v>
      </c>
      <c r="J192" s="284">
        <f t="shared" si="37"/>
        <v>107.955</v>
      </c>
    </row>
    <row r="193" spans="1:10" ht="12">
      <c r="A193" s="286" t="s">
        <v>1249</v>
      </c>
      <c r="B193" s="287" t="s">
        <v>1250</v>
      </c>
      <c r="C193" s="288"/>
      <c r="D193" s="289"/>
      <c r="E193" s="281"/>
      <c r="F193" s="282">
        <f t="shared" si="34"/>
        <v>82.64819999999999</v>
      </c>
      <c r="G193" s="282">
        <f t="shared" si="35"/>
        <v>86.78061</v>
      </c>
      <c r="H193" s="282">
        <f t="shared" si="36"/>
        <v>103.31025</v>
      </c>
      <c r="I193" s="290">
        <v>129.95</v>
      </c>
      <c r="J193" s="284">
        <f t="shared" si="37"/>
        <v>116.955</v>
      </c>
    </row>
    <row r="194" spans="1:10" ht="12">
      <c r="A194" s="286" t="s">
        <v>1251</v>
      </c>
      <c r="B194" s="287" t="s">
        <v>1252</v>
      </c>
      <c r="C194" s="288"/>
      <c r="D194" s="289"/>
      <c r="E194" s="281"/>
      <c r="F194" s="282">
        <f t="shared" si="34"/>
        <v>89.00819999999999</v>
      </c>
      <c r="G194" s="282">
        <f t="shared" si="35"/>
        <v>93.45861</v>
      </c>
      <c r="H194" s="282">
        <f t="shared" si="36"/>
        <v>111.26024999999998</v>
      </c>
      <c r="I194" s="290">
        <v>139.95</v>
      </c>
      <c r="J194" s="284">
        <f t="shared" si="37"/>
        <v>125.955</v>
      </c>
    </row>
    <row r="195" spans="1:10" ht="12">
      <c r="A195" s="286" t="s">
        <v>1253</v>
      </c>
      <c r="B195" s="287" t="s">
        <v>1254</v>
      </c>
      <c r="C195" s="288"/>
      <c r="D195" s="289"/>
      <c r="E195" s="281"/>
      <c r="F195" s="282">
        <f t="shared" si="34"/>
        <v>95.36819999999999</v>
      </c>
      <c r="G195" s="282">
        <f t="shared" si="35"/>
        <v>100.13660999999999</v>
      </c>
      <c r="H195" s="282">
        <f t="shared" si="36"/>
        <v>119.21024999999999</v>
      </c>
      <c r="I195" s="290">
        <v>149.95</v>
      </c>
      <c r="J195" s="284">
        <f t="shared" si="37"/>
        <v>134.95499999999998</v>
      </c>
    </row>
    <row r="196" spans="1:10" ht="12">
      <c r="A196" s="286" t="s">
        <v>1255</v>
      </c>
      <c r="B196" s="287" t="s">
        <v>1077</v>
      </c>
      <c r="C196" s="288"/>
      <c r="D196" s="289"/>
      <c r="E196" s="281"/>
      <c r="F196" s="282">
        <f t="shared" si="34"/>
        <v>101.72819999999999</v>
      </c>
      <c r="G196" s="282">
        <f t="shared" si="35"/>
        <v>106.81460999999999</v>
      </c>
      <c r="H196" s="282">
        <f t="shared" si="36"/>
        <v>127.16024999999999</v>
      </c>
      <c r="I196" s="290">
        <v>159.95</v>
      </c>
      <c r="J196" s="284">
        <f t="shared" si="37"/>
        <v>143.95499999999998</v>
      </c>
    </row>
    <row r="197" ht="12">
      <c r="J197" s="284"/>
    </row>
    <row r="198" spans="1:10" ht="12">
      <c r="A198" s="294" t="s">
        <v>1078</v>
      </c>
      <c r="B198" s="275"/>
      <c r="C198" s="275"/>
      <c r="D198" s="275"/>
      <c r="E198" s="275"/>
      <c r="F198" s="275"/>
      <c r="G198" s="275"/>
      <c r="H198" s="275"/>
      <c r="I198" s="275"/>
      <c r="J198" s="284"/>
    </row>
    <row r="199" spans="1:10" ht="12">
      <c r="A199" s="286" t="s">
        <v>1079</v>
      </c>
      <c r="B199" s="287" t="s">
        <v>1080</v>
      </c>
      <c r="C199" s="288"/>
      <c r="D199" s="289"/>
      <c r="E199" s="281"/>
      <c r="F199" s="282">
        <f aca="true" t="shared" si="38" ref="F199:F212">(I199*0.6)*0.06+(I199*0.6)</f>
        <v>76.2882</v>
      </c>
      <c r="G199" s="282">
        <f aca="true" t="shared" si="39" ref="G199:G212">(I199*0.63)*0.06+(I199*0.63)</f>
        <v>80.10261</v>
      </c>
      <c r="H199" s="282">
        <f aca="true" t="shared" si="40" ref="H199:H212">(I199*0.75)*0.06+(I199*0.75)</f>
        <v>95.36025000000001</v>
      </c>
      <c r="I199" s="290">
        <v>119.95</v>
      </c>
      <c r="J199" s="284">
        <f aca="true" t="shared" si="41" ref="J199:J212">I199*0.9</f>
        <v>107.955</v>
      </c>
    </row>
    <row r="200" spans="1:10" ht="12">
      <c r="A200" s="286" t="s">
        <v>1081</v>
      </c>
      <c r="B200" s="287" t="s">
        <v>1082</v>
      </c>
      <c r="C200" s="288"/>
      <c r="D200" s="289"/>
      <c r="E200" s="281"/>
      <c r="F200" s="282">
        <f t="shared" si="38"/>
        <v>76.2882</v>
      </c>
      <c r="G200" s="282">
        <f t="shared" si="39"/>
        <v>80.10261</v>
      </c>
      <c r="H200" s="282">
        <f t="shared" si="40"/>
        <v>95.36025000000001</v>
      </c>
      <c r="I200" s="290">
        <v>119.95</v>
      </c>
      <c r="J200" s="284">
        <f t="shared" si="41"/>
        <v>107.955</v>
      </c>
    </row>
    <row r="201" spans="1:10" ht="12">
      <c r="A201" s="286" t="s">
        <v>1083</v>
      </c>
      <c r="B201" s="287" t="s">
        <v>1084</v>
      </c>
      <c r="C201" s="288"/>
      <c r="D201" s="289"/>
      <c r="E201" s="281"/>
      <c r="F201" s="282">
        <f t="shared" si="38"/>
        <v>89.00819999999999</v>
      </c>
      <c r="G201" s="282">
        <f t="shared" si="39"/>
        <v>93.45861</v>
      </c>
      <c r="H201" s="282">
        <f t="shared" si="40"/>
        <v>111.26024999999998</v>
      </c>
      <c r="I201" s="290">
        <v>139.95</v>
      </c>
      <c r="J201" s="284">
        <f t="shared" si="41"/>
        <v>125.955</v>
      </c>
    </row>
    <row r="202" spans="1:10" ht="12">
      <c r="A202" s="286" t="s">
        <v>1085</v>
      </c>
      <c r="B202" s="287" t="s">
        <v>1262</v>
      </c>
      <c r="C202" s="288"/>
      <c r="D202" s="289"/>
      <c r="E202" s="281"/>
      <c r="F202" s="282">
        <f t="shared" si="38"/>
        <v>89.00819999999999</v>
      </c>
      <c r="G202" s="282">
        <f t="shared" si="39"/>
        <v>93.45861</v>
      </c>
      <c r="H202" s="282">
        <f t="shared" si="40"/>
        <v>111.26024999999998</v>
      </c>
      <c r="I202" s="290">
        <v>139.95</v>
      </c>
      <c r="J202" s="284">
        <f t="shared" si="41"/>
        <v>125.955</v>
      </c>
    </row>
    <row r="203" spans="1:10" ht="12">
      <c r="A203" s="286" t="s">
        <v>1263</v>
      </c>
      <c r="B203" s="287" t="s">
        <v>1264</v>
      </c>
      <c r="C203" s="288"/>
      <c r="D203" s="289"/>
      <c r="E203" s="281"/>
      <c r="F203" s="282">
        <f t="shared" si="38"/>
        <v>101.72819999999999</v>
      </c>
      <c r="G203" s="282">
        <f t="shared" si="39"/>
        <v>106.81460999999999</v>
      </c>
      <c r="H203" s="282">
        <f t="shared" si="40"/>
        <v>127.16024999999999</v>
      </c>
      <c r="I203" s="290">
        <v>159.95</v>
      </c>
      <c r="J203" s="284">
        <f t="shared" si="41"/>
        <v>143.95499999999998</v>
      </c>
    </row>
    <row r="204" spans="1:10" ht="12">
      <c r="A204" s="286" t="s">
        <v>1265</v>
      </c>
      <c r="B204" s="287" t="s">
        <v>1266</v>
      </c>
      <c r="C204" s="288"/>
      <c r="D204" s="289"/>
      <c r="E204" s="281"/>
      <c r="F204" s="282">
        <f t="shared" si="38"/>
        <v>101.72819999999999</v>
      </c>
      <c r="G204" s="282">
        <f t="shared" si="39"/>
        <v>106.81460999999999</v>
      </c>
      <c r="H204" s="282">
        <f t="shared" si="40"/>
        <v>127.16024999999999</v>
      </c>
      <c r="I204" s="290">
        <v>159.95</v>
      </c>
      <c r="J204" s="284">
        <f t="shared" si="41"/>
        <v>143.95499999999998</v>
      </c>
    </row>
    <row r="205" spans="1:10" ht="12">
      <c r="A205" s="286" t="s">
        <v>1405</v>
      </c>
      <c r="B205" s="287" t="s">
        <v>1406</v>
      </c>
      <c r="C205" s="288"/>
      <c r="D205" s="289"/>
      <c r="E205" s="281"/>
      <c r="F205" s="282">
        <f t="shared" si="38"/>
        <v>114.44819999999999</v>
      </c>
      <c r="G205" s="282">
        <f t="shared" si="39"/>
        <v>120.17061</v>
      </c>
      <c r="H205" s="282">
        <f t="shared" si="40"/>
        <v>143.06024999999997</v>
      </c>
      <c r="I205" s="290">
        <v>179.95</v>
      </c>
      <c r="J205" s="284">
        <f t="shared" si="41"/>
        <v>161.95499999999998</v>
      </c>
    </row>
    <row r="206" spans="1:10" ht="12">
      <c r="A206" s="286" t="s">
        <v>1407</v>
      </c>
      <c r="B206" s="287" t="s">
        <v>1408</v>
      </c>
      <c r="C206" s="288"/>
      <c r="D206" s="289"/>
      <c r="E206" s="281"/>
      <c r="F206" s="282">
        <f t="shared" si="38"/>
        <v>114.44819999999999</v>
      </c>
      <c r="G206" s="282">
        <f t="shared" si="39"/>
        <v>120.17061</v>
      </c>
      <c r="H206" s="282">
        <f t="shared" si="40"/>
        <v>143.06024999999997</v>
      </c>
      <c r="I206" s="290">
        <v>179.95</v>
      </c>
      <c r="J206" s="284">
        <f t="shared" si="41"/>
        <v>161.95499999999998</v>
      </c>
    </row>
    <row r="207" spans="1:10" ht="12">
      <c r="A207" s="286" t="s">
        <v>1409</v>
      </c>
      <c r="B207" s="287" t="s">
        <v>1410</v>
      </c>
      <c r="C207" s="288"/>
      <c r="D207" s="289"/>
      <c r="E207" s="281"/>
      <c r="F207" s="282">
        <f t="shared" si="38"/>
        <v>127.16819999999998</v>
      </c>
      <c r="G207" s="282">
        <f t="shared" si="39"/>
        <v>133.52661</v>
      </c>
      <c r="H207" s="282">
        <f t="shared" si="40"/>
        <v>158.96024999999997</v>
      </c>
      <c r="I207" s="290">
        <v>199.95</v>
      </c>
      <c r="J207" s="284">
        <f t="shared" si="41"/>
        <v>179.95499999999998</v>
      </c>
    </row>
    <row r="208" spans="1:10" ht="12">
      <c r="A208" s="286" t="s">
        <v>1411</v>
      </c>
      <c r="B208" s="287" t="s">
        <v>1412</v>
      </c>
      <c r="C208" s="288"/>
      <c r="D208" s="289"/>
      <c r="E208" s="281"/>
      <c r="F208" s="282">
        <f t="shared" si="38"/>
        <v>127.16819999999998</v>
      </c>
      <c r="G208" s="282">
        <f t="shared" si="39"/>
        <v>133.52661</v>
      </c>
      <c r="H208" s="282">
        <f t="shared" si="40"/>
        <v>158.96024999999997</v>
      </c>
      <c r="I208" s="290">
        <v>199.95</v>
      </c>
      <c r="J208" s="284">
        <f t="shared" si="41"/>
        <v>179.95499999999998</v>
      </c>
    </row>
    <row r="209" spans="1:10" ht="12">
      <c r="A209" s="286" t="s">
        <v>1413</v>
      </c>
      <c r="B209" s="287" t="s">
        <v>1414</v>
      </c>
      <c r="C209" s="288"/>
      <c r="D209" s="289"/>
      <c r="E209" s="281"/>
      <c r="F209" s="282">
        <f t="shared" si="38"/>
        <v>139.8882</v>
      </c>
      <c r="G209" s="282">
        <f t="shared" si="39"/>
        <v>146.88261</v>
      </c>
      <c r="H209" s="282">
        <f t="shared" si="40"/>
        <v>174.86024999999998</v>
      </c>
      <c r="I209" s="290">
        <v>219.95</v>
      </c>
      <c r="J209" s="284">
        <f t="shared" si="41"/>
        <v>197.95499999999998</v>
      </c>
    </row>
    <row r="210" spans="1:10" ht="12">
      <c r="A210" s="286" t="s">
        <v>1415</v>
      </c>
      <c r="B210" s="287" t="s">
        <v>1293</v>
      </c>
      <c r="C210" s="288"/>
      <c r="D210" s="289"/>
      <c r="E210" s="281"/>
      <c r="F210" s="282">
        <f t="shared" si="38"/>
        <v>139.8882</v>
      </c>
      <c r="G210" s="282">
        <f t="shared" si="39"/>
        <v>146.88261</v>
      </c>
      <c r="H210" s="282">
        <f t="shared" si="40"/>
        <v>174.86024999999998</v>
      </c>
      <c r="I210" s="290">
        <v>219.95</v>
      </c>
      <c r="J210" s="284">
        <f t="shared" si="41"/>
        <v>197.95499999999998</v>
      </c>
    </row>
    <row r="211" spans="1:10" ht="12">
      <c r="A211" s="286" t="s">
        <v>1294</v>
      </c>
      <c r="B211" s="287" t="s">
        <v>1295</v>
      </c>
      <c r="C211" s="288"/>
      <c r="D211" s="289"/>
      <c r="E211" s="281"/>
      <c r="F211" s="282">
        <f t="shared" si="38"/>
        <v>158.9682</v>
      </c>
      <c r="G211" s="282">
        <f t="shared" si="39"/>
        <v>166.91661</v>
      </c>
      <c r="H211" s="282">
        <f t="shared" si="40"/>
        <v>198.71024999999997</v>
      </c>
      <c r="I211" s="290">
        <v>249.95</v>
      </c>
      <c r="J211" s="284">
        <f t="shared" si="41"/>
        <v>224.95499999999998</v>
      </c>
    </row>
    <row r="212" spans="1:10" ht="12">
      <c r="A212" s="286" t="s">
        <v>1296</v>
      </c>
      <c r="B212" s="287" t="s">
        <v>1284</v>
      </c>
      <c r="C212" s="288"/>
      <c r="D212" s="289"/>
      <c r="E212" s="281"/>
      <c r="F212" s="282">
        <f t="shared" si="38"/>
        <v>158.9682</v>
      </c>
      <c r="G212" s="282">
        <f t="shared" si="39"/>
        <v>166.91661</v>
      </c>
      <c r="H212" s="282">
        <f t="shared" si="40"/>
        <v>198.71024999999997</v>
      </c>
      <c r="I212" s="290">
        <v>249.95</v>
      </c>
      <c r="J212" s="284">
        <f t="shared" si="41"/>
        <v>224.95499999999998</v>
      </c>
    </row>
    <row r="213" ht="12">
      <c r="J213" s="284"/>
    </row>
    <row r="214" spans="1:10" ht="12">
      <c r="A214" s="294" t="s">
        <v>1285</v>
      </c>
      <c r="B214" s="275"/>
      <c r="C214" s="275"/>
      <c r="D214" s="275"/>
      <c r="E214" s="275"/>
      <c r="F214" s="275"/>
      <c r="G214" s="275"/>
      <c r="H214" s="275"/>
      <c r="I214" s="275"/>
      <c r="J214" s="284"/>
    </row>
    <row r="215" spans="1:10" ht="12">
      <c r="A215" s="286" t="s">
        <v>1286</v>
      </c>
      <c r="B215" s="287" t="s">
        <v>1287</v>
      </c>
      <c r="C215" s="288"/>
      <c r="D215" s="289"/>
      <c r="E215" s="281"/>
      <c r="F215" s="282">
        <f>(I215*0.6)*0.06+(I215*0.6)</f>
        <v>146.2482</v>
      </c>
      <c r="G215" s="282">
        <f>(I215*0.63)*0.06+(I215*0.63)</f>
        <v>153.56060999999997</v>
      </c>
      <c r="H215" s="282">
        <f>(I215*0.75)*0.06+(I215*0.75)</f>
        <v>182.81024999999997</v>
      </c>
      <c r="I215" s="290">
        <v>229.95</v>
      </c>
      <c r="J215" s="284">
        <f>I215*0.9</f>
        <v>206.95499999999998</v>
      </c>
    </row>
    <row r="216" spans="1:10" ht="12">
      <c r="A216" s="286" t="s">
        <v>1288</v>
      </c>
      <c r="B216" s="287" t="s">
        <v>1289</v>
      </c>
      <c r="C216" s="288"/>
      <c r="D216" s="289"/>
      <c r="E216" s="281"/>
      <c r="F216" s="282">
        <f>(I216*0.6)*0.06+(I216*0.6)</f>
        <v>146.2482</v>
      </c>
      <c r="G216" s="282">
        <f>(I216*0.63)*0.06+(I216*0.63)</f>
        <v>153.56060999999997</v>
      </c>
      <c r="H216" s="282">
        <f>(I216*0.75)*0.06+(I216*0.75)</f>
        <v>182.81024999999997</v>
      </c>
      <c r="I216" s="290">
        <v>229.95</v>
      </c>
      <c r="J216" s="284">
        <f>I216*0.9</f>
        <v>206.95499999999998</v>
      </c>
    </row>
    <row r="217" ht="12">
      <c r="J217" s="284"/>
    </row>
    <row r="218" spans="1:10" ht="12">
      <c r="A218" s="274" t="s">
        <v>1290</v>
      </c>
      <c r="B218" s="275"/>
      <c r="C218" s="275"/>
      <c r="D218" s="275"/>
      <c r="E218" s="275"/>
      <c r="F218" s="275"/>
      <c r="G218" s="275"/>
      <c r="H218" s="275"/>
      <c r="I218" s="275"/>
      <c r="J218" s="284"/>
    </row>
    <row r="219" spans="1:10" ht="12">
      <c r="A219" s="286" t="s">
        <v>1291</v>
      </c>
      <c r="B219" s="287" t="s">
        <v>1292</v>
      </c>
      <c r="C219" s="288"/>
      <c r="D219" s="289"/>
      <c r="E219" s="281"/>
      <c r="F219" s="282">
        <f aca="true" t="shared" si="42" ref="F219:F233">(I219*0.6)*0.06+(I219*0.6)</f>
        <v>101.72819999999999</v>
      </c>
      <c r="G219" s="282">
        <f aca="true" t="shared" si="43" ref="G219:G233">(I219*0.63)*0.06+(I219*0.63)</f>
        <v>106.81460999999999</v>
      </c>
      <c r="H219" s="282">
        <f aca="true" t="shared" si="44" ref="H219:H233">(I219*0.75)*0.06+(I219*0.75)</f>
        <v>127.16024999999999</v>
      </c>
      <c r="I219" s="290">
        <v>159.95</v>
      </c>
      <c r="J219" s="284">
        <f aca="true" t="shared" si="45" ref="J219:J233">I219*0.9</f>
        <v>143.95499999999998</v>
      </c>
    </row>
    <row r="220" spans="1:10" ht="12">
      <c r="A220" s="286" t="s">
        <v>1123</v>
      </c>
      <c r="B220" s="287" t="s">
        <v>1292</v>
      </c>
      <c r="C220" s="288"/>
      <c r="D220" s="289"/>
      <c r="E220" s="281"/>
      <c r="F220" s="282">
        <f t="shared" si="42"/>
        <v>101.72819999999999</v>
      </c>
      <c r="G220" s="282">
        <f t="shared" si="43"/>
        <v>106.81460999999999</v>
      </c>
      <c r="H220" s="282">
        <f t="shared" si="44"/>
        <v>127.16024999999999</v>
      </c>
      <c r="I220" s="290">
        <v>159.95</v>
      </c>
      <c r="J220" s="284">
        <f t="shared" si="45"/>
        <v>143.95499999999998</v>
      </c>
    </row>
    <row r="221" spans="1:10" ht="12">
      <c r="A221" s="286" t="s">
        <v>1124</v>
      </c>
      <c r="B221" s="287" t="s">
        <v>1125</v>
      </c>
      <c r="C221" s="288"/>
      <c r="D221" s="289"/>
      <c r="E221" s="281"/>
      <c r="F221" s="282">
        <f t="shared" si="42"/>
        <v>146.2482</v>
      </c>
      <c r="G221" s="282">
        <f t="shared" si="43"/>
        <v>153.56060999999997</v>
      </c>
      <c r="H221" s="282">
        <f t="shared" si="44"/>
        <v>182.81024999999997</v>
      </c>
      <c r="I221" s="290">
        <v>229.95</v>
      </c>
      <c r="J221" s="284">
        <f t="shared" si="45"/>
        <v>206.95499999999998</v>
      </c>
    </row>
    <row r="222" spans="1:10" ht="12">
      <c r="A222" s="286" t="s">
        <v>1298</v>
      </c>
      <c r="B222" s="287" t="s">
        <v>1299</v>
      </c>
      <c r="C222" s="288"/>
      <c r="D222" s="289"/>
      <c r="E222" s="281"/>
      <c r="F222" s="282">
        <f t="shared" si="42"/>
        <v>89.00819999999999</v>
      </c>
      <c r="G222" s="282">
        <f t="shared" si="43"/>
        <v>93.45861</v>
      </c>
      <c r="H222" s="282">
        <f t="shared" si="44"/>
        <v>111.26024999999998</v>
      </c>
      <c r="I222" s="290">
        <v>139.95</v>
      </c>
      <c r="J222" s="284">
        <f t="shared" si="45"/>
        <v>125.955</v>
      </c>
    </row>
    <row r="223" spans="1:10" ht="12">
      <c r="A223" s="286" t="s">
        <v>1300</v>
      </c>
      <c r="B223" s="287" t="s">
        <v>1301</v>
      </c>
      <c r="C223" s="288"/>
      <c r="D223" s="289"/>
      <c r="E223" s="281"/>
      <c r="F223" s="282">
        <f t="shared" si="42"/>
        <v>89.00819999999999</v>
      </c>
      <c r="G223" s="282">
        <f t="shared" si="43"/>
        <v>93.45861</v>
      </c>
      <c r="H223" s="282">
        <f t="shared" si="44"/>
        <v>111.26024999999998</v>
      </c>
      <c r="I223" s="290">
        <v>139.95</v>
      </c>
      <c r="J223" s="284">
        <f t="shared" si="45"/>
        <v>125.955</v>
      </c>
    </row>
    <row r="224" spans="1:10" ht="12">
      <c r="A224" s="286" t="s">
        <v>1302</v>
      </c>
      <c r="B224" s="287" t="s">
        <v>1303</v>
      </c>
      <c r="C224" s="288"/>
      <c r="D224" s="289"/>
      <c r="E224" s="281"/>
      <c r="F224" s="282">
        <f t="shared" si="42"/>
        <v>82.64819999999999</v>
      </c>
      <c r="G224" s="282">
        <f t="shared" si="43"/>
        <v>86.78061</v>
      </c>
      <c r="H224" s="282">
        <f t="shared" si="44"/>
        <v>103.31025</v>
      </c>
      <c r="I224" s="290">
        <v>129.95</v>
      </c>
      <c r="J224" s="284">
        <f t="shared" si="45"/>
        <v>116.955</v>
      </c>
    </row>
    <row r="225" spans="1:10" ht="12">
      <c r="A225" s="286" t="s">
        <v>1304</v>
      </c>
      <c r="B225" s="287" t="s">
        <v>1305</v>
      </c>
      <c r="C225" s="288"/>
      <c r="D225" s="289"/>
      <c r="E225" s="281"/>
      <c r="F225" s="282">
        <f t="shared" si="42"/>
        <v>82.64819999999999</v>
      </c>
      <c r="G225" s="282">
        <f t="shared" si="43"/>
        <v>86.78061</v>
      </c>
      <c r="H225" s="282">
        <f t="shared" si="44"/>
        <v>103.31025</v>
      </c>
      <c r="I225" s="290">
        <v>129.95</v>
      </c>
      <c r="J225" s="284">
        <f t="shared" si="45"/>
        <v>116.955</v>
      </c>
    </row>
    <row r="226" spans="1:10" ht="12">
      <c r="A226" s="286" t="s">
        <v>1306</v>
      </c>
      <c r="B226" s="287" t="s">
        <v>1307</v>
      </c>
      <c r="C226" s="288"/>
      <c r="D226" s="289"/>
      <c r="E226" s="281"/>
      <c r="F226" s="282">
        <f t="shared" si="42"/>
        <v>101.72819999999999</v>
      </c>
      <c r="G226" s="282">
        <f t="shared" si="43"/>
        <v>106.81460999999999</v>
      </c>
      <c r="H226" s="282">
        <f t="shared" si="44"/>
        <v>127.16024999999999</v>
      </c>
      <c r="I226" s="290">
        <v>159.95</v>
      </c>
      <c r="J226" s="284">
        <f t="shared" si="45"/>
        <v>143.95499999999998</v>
      </c>
    </row>
    <row r="227" spans="1:10" ht="12">
      <c r="A227" s="286" t="s">
        <v>1308</v>
      </c>
      <c r="B227" s="287" t="s">
        <v>1309</v>
      </c>
      <c r="C227" s="288"/>
      <c r="D227" s="289"/>
      <c r="E227" s="281"/>
      <c r="F227" s="282">
        <f t="shared" si="42"/>
        <v>95.36819999999999</v>
      </c>
      <c r="G227" s="282">
        <f t="shared" si="43"/>
        <v>100.13660999999999</v>
      </c>
      <c r="H227" s="282">
        <f t="shared" si="44"/>
        <v>119.21024999999999</v>
      </c>
      <c r="I227" s="290">
        <v>149.95</v>
      </c>
      <c r="J227" s="284">
        <f t="shared" si="45"/>
        <v>134.95499999999998</v>
      </c>
    </row>
    <row r="228" spans="1:10" ht="12">
      <c r="A228" s="286" t="s">
        <v>1310</v>
      </c>
      <c r="B228" s="287" t="s">
        <v>1311</v>
      </c>
      <c r="C228" s="288"/>
      <c r="D228" s="289"/>
      <c r="E228" s="281"/>
      <c r="F228" s="282">
        <f t="shared" si="42"/>
        <v>89.00819999999999</v>
      </c>
      <c r="G228" s="282">
        <f t="shared" si="43"/>
        <v>93.45861</v>
      </c>
      <c r="H228" s="282">
        <f t="shared" si="44"/>
        <v>111.26024999999998</v>
      </c>
      <c r="I228" s="290">
        <v>139.95</v>
      </c>
      <c r="J228" s="284">
        <f t="shared" si="45"/>
        <v>125.955</v>
      </c>
    </row>
    <row r="229" spans="1:10" ht="12">
      <c r="A229" s="286" t="s">
        <v>1312</v>
      </c>
      <c r="B229" s="287" t="s">
        <v>1313</v>
      </c>
      <c r="C229" s="288"/>
      <c r="D229" s="289"/>
      <c r="E229" s="281"/>
      <c r="F229" s="282">
        <f t="shared" si="42"/>
        <v>89.00819999999999</v>
      </c>
      <c r="G229" s="282">
        <f t="shared" si="43"/>
        <v>93.45861</v>
      </c>
      <c r="H229" s="282">
        <f t="shared" si="44"/>
        <v>111.26024999999998</v>
      </c>
      <c r="I229" s="290">
        <v>139.95</v>
      </c>
      <c r="J229" s="284">
        <f t="shared" si="45"/>
        <v>125.955</v>
      </c>
    </row>
    <row r="230" spans="1:10" ht="12">
      <c r="A230" s="286" t="s">
        <v>1314</v>
      </c>
      <c r="B230" s="287" t="s">
        <v>1315</v>
      </c>
      <c r="C230" s="288"/>
      <c r="D230" s="289"/>
      <c r="E230" s="281"/>
      <c r="F230" s="282">
        <f t="shared" si="42"/>
        <v>127.16819999999998</v>
      </c>
      <c r="G230" s="282">
        <f t="shared" si="43"/>
        <v>133.52661</v>
      </c>
      <c r="H230" s="282">
        <f t="shared" si="44"/>
        <v>158.96024999999997</v>
      </c>
      <c r="I230" s="290">
        <v>199.95</v>
      </c>
      <c r="J230" s="284">
        <f t="shared" si="45"/>
        <v>179.95499999999998</v>
      </c>
    </row>
    <row r="231" spans="1:10" ht="12">
      <c r="A231" s="286" t="s">
        <v>1139</v>
      </c>
      <c r="B231" s="287" t="s">
        <v>1140</v>
      </c>
      <c r="C231" s="288"/>
      <c r="D231" s="289"/>
      <c r="E231" s="281"/>
      <c r="F231" s="282">
        <f t="shared" si="42"/>
        <v>152.6082</v>
      </c>
      <c r="G231" s="282">
        <f t="shared" si="43"/>
        <v>160.23861</v>
      </c>
      <c r="H231" s="282">
        <f t="shared" si="44"/>
        <v>190.76024999999998</v>
      </c>
      <c r="I231" s="290">
        <v>239.95</v>
      </c>
      <c r="J231" s="284">
        <f t="shared" si="45"/>
        <v>215.95499999999998</v>
      </c>
    </row>
    <row r="232" spans="1:10" ht="12">
      <c r="A232" s="286" t="s">
        <v>1141</v>
      </c>
      <c r="B232" s="287" t="s">
        <v>1142</v>
      </c>
      <c r="C232" s="288"/>
      <c r="D232" s="289"/>
      <c r="E232" s="281"/>
      <c r="F232" s="282">
        <f t="shared" si="42"/>
        <v>44.4882</v>
      </c>
      <c r="G232" s="282">
        <f t="shared" si="43"/>
        <v>46.71261</v>
      </c>
      <c r="H232" s="282">
        <f t="shared" si="44"/>
        <v>55.61025000000001</v>
      </c>
      <c r="I232" s="290">
        <v>69.95</v>
      </c>
      <c r="J232" s="284">
        <f t="shared" si="45"/>
        <v>62.955000000000005</v>
      </c>
    </row>
    <row r="233" spans="1:10" ht="12">
      <c r="A233" s="286" t="s">
        <v>1123</v>
      </c>
      <c r="B233" s="434" t="s">
        <v>1143</v>
      </c>
      <c r="C233" s="434"/>
      <c r="D233" s="434"/>
      <c r="E233" s="281"/>
      <c r="F233" s="282">
        <f t="shared" si="42"/>
        <v>108.08819999999999</v>
      </c>
      <c r="G233" s="282">
        <f t="shared" si="43"/>
        <v>113.49261</v>
      </c>
      <c r="H233" s="282">
        <f t="shared" si="44"/>
        <v>135.11024999999998</v>
      </c>
      <c r="I233" s="290">
        <v>169.95</v>
      </c>
      <c r="J233" s="284">
        <f t="shared" si="45"/>
        <v>152.95499999999998</v>
      </c>
    </row>
    <row r="234" ht="12">
      <c r="J234" s="284"/>
    </row>
    <row r="235" spans="1:10" ht="12">
      <c r="A235" s="294" t="s">
        <v>1144</v>
      </c>
      <c r="B235" s="275"/>
      <c r="C235" s="275"/>
      <c r="D235" s="275"/>
      <c r="E235" s="275"/>
      <c r="F235" s="275"/>
      <c r="G235" s="275"/>
      <c r="H235" s="275"/>
      <c r="I235" s="275"/>
      <c r="J235" s="284"/>
    </row>
    <row r="236" spans="1:10" ht="12">
      <c r="A236" s="286" t="s">
        <v>1145</v>
      </c>
      <c r="B236" s="287" t="s">
        <v>1146</v>
      </c>
      <c r="C236" s="288"/>
      <c r="D236" s="289"/>
      <c r="E236" s="281"/>
      <c r="F236" s="282">
        <f>(I236*0.6)*0.06+(I236*0.6)</f>
        <v>25.4082</v>
      </c>
      <c r="G236" s="282">
        <f>(I236*0.63)*0.06+(I236*0.63)</f>
        <v>26.678610000000003</v>
      </c>
      <c r="H236" s="282">
        <f>(I236*0.75)*0.06+(I236*0.75)</f>
        <v>31.760250000000003</v>
      </c>
      <c r="I236" s="290">
        <v>39.95</v>
      </c>
      <c r="J236" s="284">
        <f>I236*0.9</f>
        <v>35.955000000000005</v>
      </c>
    </row>
    <row r="237" spans="1:10" ht="12">
      <c r="A237" s="286" t="s">
        <v>1147</v>
      </c>
      <c r="B237" s="287" t="s">
        <v>1148</v>
      </c>
      <c r="C237" s="288"/>
      <c r="D237" s="289"/>
      <c r="E237" s="281"/>
      <c r="F237" s="282">
        <f>(I237*0.6)*0.06+(I237*0.6)</f>
        <v>50.8482</v>
      </c>
      <c r="G237" s="282">
        <f>(I237*0.63)*0.06+(I237*0.63)</f>
        <v>53.39061</v>
      </c>
      <c r="H237" s="282">
        <f>(I237*0.75)*0.06+(I237*0.75)</f>
        <v>63.56025</v>
      </c>
      <c r="I237" s="290">
        <v>79.95</v>
      </c>
      <c r="J237" s="284">
        <f>I237*0.9</f>
        <v>71.955</v>
      </c>
    </row>
    <row r="238" ht="12">
      <c r="J238" s="284"/>
    </row>
    <row r="239" spans="1:10" ht="12">
      <c r="A239" s="274" t="s">
        <v>1149</v>
      </c>
      <c r="B239" s="275"/>
      <c r="C239" s="275"/>
      <c r="D239" s="275"/>
      <c r="E239" s="275"/>
      <c r="F239" s="275"/>
      <c r="G239" s="275"/>
      <c r="H239" s="275"/>
      <c r="I239" s="275"/>
      <c r="J239" s="284"/>
    </row>
    <row r="240" spans="1:10" ht="12">
      <c r="A240" s="286" t="s">
        <v>1150</v>
      </c>
      <c r="B240" s="287" t="s">
        <v>1151</v>
      </c>
      <c r="C240" s="288"/>
      <c r="D240" s="289"/>
      <c r="E240" s="281"/>
      <c r="F240" s="282">
        <f>(I240*0.6)*0.06+(I240*0.6)</f>
        <v>333.9</v>
      </c>
      <c r="G240" s="282">
        <f>(I240*0.63)*0.06+(I240*0.63)</f>
        <v>350.595</v>
      </c>
      <c r="H240" s="282">
        <f>(I240*0.75)*0.06+(I240*0.75)</f>
        <v>417.375</v>
      </c>
      <c r="I240" s="290">
        <v>525</v>
      </c>
      <c r="J240" s="284">
        <f>I240*0.9</f>
        <v>472.5</v>
      </c>
    </row>
    <row r="241" spans="1:10" ht="12">
      <c r="A241" s="280" t="s">
        <v>1152</v>
      </c>
      <c r="B241" s="434" t="s">
        <v>1325</v>
      </c>
      <c r="C241" s="434"/>
      <c r="D241" s="434"/>
      <c r="E241" s="281"/>
      <c r="F241" s="282">
        <f>(I241*0.6)*0.06+(I241*0.6)</f>
        <v>89.00819999999999</v>
      </c>
      <c r="G241" s="282">
        <f>(I241*0.63)*0.06+(I241*0.63)</f>
        <v>93.45861</v>
      </c>
      <c r="H241" s="282">
        <f>(I241*0.75)*0.06+(I241*0.75)</f>
        <v>111.26024999999998</v>
      </c>
      <c r="I241" s="283">
        <v>139.95</v>
      </c>
      <c r="J241" s="284">
        <f>I241*0.9</f>
        <v>125.955</v>
      </c>
    </row>
    <row r="242" spans="1:10" ht="12">
      <c r="A242" s="280" t="s">
        <v>1326</v>
      </c>
      <c r="B242" s="434" t="s">
        <v>1327</v>
      </c>
      <c r="C242" s="434"/>
      <c r="D242" s="434"/>
      <c r="E242" s="281"/>
      <c r="F242" s="282">
        <f>(I242*0.6)*0.06+(I242*0.6)</f>
        <v>22.2282</v>
      </c>
      <c r="G242" s="282">
        <f>(I242*0.63)*0.06+(I242*0.63)</f>
        <v>23.339610000000004</v>
      </c>
      <c r="H242" s="282">
        <f>(I242*0.75)*0.06+(I242*0.75)</f>
        <v>27.78525</v>
      </c>
      <c r="I242" s="283">
        <v>34.95</v>
      </c>
      <c r="J242" s="284">
        <f>I242*0.9</f>
        <v>31.455000000000002</v>
      </c>
    </row>
    <row r="243" spans="1:10" ht="12">
      <c r="A243" s="286" t="s">
        <v>1328</v>
      </c>
      <c r="B243" s="287" t="s">
        <v>1329</v>
      </c>
      <c r="C243" s="288"/>
      <c r="D243" s="289"/>
      <c r="E243" s="281"/>
      <c r="F243" s="282">
        <f>(I243*0.6)*0.06+(I243*0.6)</f>
        <v>38.1282</v>
      </c>
      <c r="G243" s="282">
        <f>(I243*0.63)*0.06+(I243*0.63)</f>
        <v>40.03461</v>
      </c>
      <c r="H243" s="282">
        <f>(I243*0.75)*0.06+(I243*0.75)</f>
        <v>47.660250000000005</v>
      </c>
      <c r="I243" s="290">
        <v>59.95</v>
      </c>
      <c r="J243" s="284">
        <f>I243*0.9</f>
        <v>53.955000000000005</v>
      </c>
    </row>
    <row r="244" spans="1:10" ht="12">
      <c r="A244" s="321"/>
      <c r="B244" s="322"/>
      <c r="C244" s="322"/>
      <c r="D244" s="322"/>
      <c r="E244" s="292"/>
      <c r="F244" s="293"/>
      <c r="G244" s="293"/>
      <c r="H244" s="293"/>
      <c r="I244" s="285"/>
      <c r="J244" s="284"/>
    </row>
    <row r="245" spans="1:10" ht="12">
      <c r="A245" s="274" t="s">
        <v>1330</v>
      </c>
      <c r="B245" s="275"/>
      <c r="C245" s="275"/>
      <c r="D245" s="275"/>
      <c r="E245" s="275"/>
      <c r="F245" s="275"/>
      <c r="G245" s="275"/>
      <c r="H245" s="275"/>
      <c r="I245" s="275"/>
      <c r="J245" s="284"/>
    </row>
    <row r="246" spans="1:10" ht="12">
      <c r="A246" s="286" t="s">
        <v>1331</v>
      </c>
      <c r="B246" s="287" t="s">
        <v>1332</v>
      </c>
      <c r="C246" s="288"/>
      <c r="D246" s="289"/>
      <c r="E246" s="281"/>
      <c r="F246" s="282">
        <f>(I246*0.6)*0.06+(I246*0.6)</f>
        <v>152.6082</v>
      </c>
      <c r="G246" s="282">
        <f>(I246*0.63)*0.06+(I246*0.63)</f>
        <v>160.23861</v>
      </c>
      <c r="H246" s="282">
        <f>(I246*0.75)*0.06+(I246*0.75)</f>
        <v>190.76024999999998</v>
      </c>
      <c r="I246" s="290">
        <v>239.95</v>
      </c>
      <c r="J246" s="284">
        <f>I246*0.9</f>
        <v>215.95499999999998</v>
      </c>
    </row>
    <row r="247" spans="1:10" ht="12">
      <c r="A247" s="286" t="s">
        <v>1333</v>
      </c>
      <c r="B247" s="287" t="s">
        <v>1334</v>
      </c>
      <c r="C247" s="288"/>
      <c r="D247" s="289"/>
      <c r="E247" s="281"/>
      <c r="F247" s="282">
        <f>(I247*0.6)*0.06+(I247*0.6)</f>
        <v>178.0482</v>
      </c>
      <c r="G247" s="282">
        <f>(I247*0.63)*0.06+(I247*0.63)</f>
        <v>186.95060999999998</v>
      </c>
      <c r="H247" s="282">
        <f>(I247*0.75)*0.06+(I247*0.75)</f>
        <v>222.56024999999997</v>
      </c>
      <c r="I247" s="290">
        <v>279.95</v>
      </c>
      <c r="J247" s="284">
        <f>I247*0.9</f>
        <v>251.95499999999998</v>
      </c>
    </row>
    <row r="248" spans="1:10" ht="12">
      <c r="A248" s="286" t="s">
        <v>1170</v>
      </c>
      <c r="B248" s="287" t="s">
        <v>1171</v>
      </c>
      <c r="C248" s="288"/>
      <c r="D248" s="289"/>
      <c r="E248" s="281"/>
      <c r="F248" s="282">
        <f>(I248*0.6)*0.06+(I248*0.6)</f>
        <v>63.5682</v>
      </c>
      <c r="G248" s="282">
        <f>(I248*0.63)*0.06+(I248*0.63)</f>
        <v>66.74661</v>
      </c>
      <c r="H248" s="282">
        <f>(I248*0.75)*0.06+(I248*0.75)</f>
        <v>79.46025</v>
      </c>
      <c r="I248" s="290">
        <v>99.95</v>
      </c>
      <c r="J248" s="284">
        <f>I248*0.9</f>
        <v>89.955</v>
      </c>
    </row>
    <row r="249" spans="1:10" ht="12">
      <c r="A249" s="286" t="s">
        <v>1172</v>
      </c>
      <c r="B249" s="287" t="s">
        <v>1173</v>
      </c>
      <c r="C249" s="288"/>
      <c r="D249" s="289"/>
      <c r="E249" s="281"/>
      <c r="F249" s="282">
        <f>(I249*0.6)*0.06+(I249*0.6)</f>
        <v>89.00819999999999</v>
      </c>
      <c r="G249" s="282">
        <f>(I249*0.63)*0.06+(I249*0.63)</f>
        <v>93.45861</v>
      </c>
      <c r="H249" s="282">
        <f>(I249*0.75)*0.06+(I249*0.75)</f>
        <v>111.26024999999998</v>
      </c>
      <c r="I249" s="290">
        <v>139.95</v>
      </c>
      <c r="J249" s="284">
        <f>I249*0.9</f>
        <v>125.955</v>
      </c>
    </row>
    <row r="250" ht="12">
      <c r="J250" s="284"/>
    </row>
    <row r="251" spans="1:10" ht="12">
      <c r="A251" s="294" t="s">
        <v>1174</v>
      </c>
      <c r="B251" s="275"/>
      <c r="C251" s="275"/>
      <c r="D251" s="275"/>
      <c r="E251" s="275"/>
      <c r="F251" s="275"/>
      <c r="G251" s="275"/>
      <c r="H251" s="275"/>
      <c r="I251" s="275"/>
      <c r="J251" s="284"/>
    </row>
    <row r="252" spans="1:10" ht="12">
      <c r="A252" s="286" t="s">
        <v>1175</v>
      </c>
      <c r="B252" s="452" t="s">
        <v>1213</v>
      </c>
      <c r="C252" s="453"/>
      <c r="D252" s="435"/>
      <c r="E252" s="281"/>
      <c r="F252" s="282">
        <f aca="true" t="shared" si="46" ref="F252:F292">I252*0.6</f>
        <v>6.6</v>
      </c>
      <c r="G252" s="282">
        <f aca="true" t="shared" si="47" ref="G252:G292">I252*0.63</f>
        <v>6.93</v>
      </c>
      <c r="H252" s="282">
        <f aca="true" t="shared" si="48" ref="H252:H292">I252*0.75</f>
        <v>8.25</v>
      </c>
      <c r="I252" s="290">
        <v>11</v>
      </c>
      <c r="J252" s="284">
        <f aca="true" t="shared" si="49" ref="J252:J292">I252*0.9</f>
        <v>9.9</v>
      </c>
    </row>
    <row r="253" spans="1:10" ht="12">
      <c r="A253" s="286" t="s">
        <v>1214</v>
      </c>
      <c r="B253" s="452" t="s">
        <v>1363</v>
      </c>
      <c r="C253" s="453"/>
      <c r="D253" s="435"/>
      <c r="E253" s="281"/>
      <c r="F253" s="282">
        <f t="shared" si="46"/>
        <v>6.3</v>
      </c>
      <c r="G253" s="282">
        <f t="shared" si="47"/>
        <v>6.615</v>
      </c>
      <c r="H253" s="282">
        <f t="shared" si="48"/>
        <v>7.875</v>
      </c>
      <c r="I253" s="290">
        <v>10.5</v>
      </c>
      <c r="J253" s="284">
        <f t="shared" si="49"/>
        <v>9.450000000000001</v>
      </c>
    </row>
    <row r="254" spans="1:10" ht="12">
      <c r="A254" s="286" t="s">
        <v>1364</v>
      </c>
      <c r="B254" s="452" t="s">
        <v>1365</v>
      </c>
      <c r="C254" s="453"/>
      <c r="D254" s="435"/>
      <c r="E254" s="281"/>
      <c r="F254" s="282">
        <f t="shared" si="46"/>
        <v>6.75</v>
      </c>
      <c r="G254" s="282">
        <f t="shared" si="47"/>
        <v>7.0875</v>
      </c>
      <c r="H254" s="282">
        <f t="shared" si="48"/>
        <v>8.4375</v>
      </c>
      <c r="I254" s="290">
        <v>11.25</v>
      </c>
      <c r="J254" s="284">
        <f t="shared" si="49"/>
        <v>10.125</v>
      </c>
    </row>
    <row r="255" spans="1:10" ht="12">
      <c r="A255" s="280" t="s">
        <v>1366</v>
      </c>
      <c r="B255" s="446" t="s">
        <v>1367</v>
      </c>
      <c r="C255" s="447"/>
      <c r="D255" s="448"/>
      <c r="E255" s="281"/>
      <c r="F255" s="282">
        <f t="shared" si="46"/>
        <v>7.05</v>
      </c>
      <c r="G255" s="282">
        <f t="shared" si="47"/>
        <v>7.4025</v>
      </c>
      <c r="H255" s="282">
        <f t="shared" si="48"/>
        <v>8.8125</v>
      </c>
      <c r="I255" s="283">
        <v>11.75</v>
      </c>
      <c r="J255" s="284">
        <f t="shared" si="49"/>
        <v>10.575000000000001</v>
      </c>
    </row>
    <row r="256" spans="1:10" ht="12">
      <c r="A256" s="304" t="s">
        <v>1368</v>
      </c>
      <c r="B256" s="446" t="s">
        <v>1369</v>
      </c>
      <c r="C256" s="447"/>
      <c r="D256" s="448"/>
      <c r="E256" s="281"/>
      <c r="F256" s="282">
        <f t="shared" si="46"/>
        <v>6.8999999999999995</v>
      </c>
      <c r="G256" s="282">
        <f t="shared" si="47"/>
        <v>7.245</v>
      </c>
      <c r="H256" s="282">
        <f t="shared" si="48"/>
        <v>8.625</v>
      </c>
      <c r="I256" s="330">
        <v>11.5</v>
      </c>
      <c r="J256" s="284">
        <f t="shared" si="49"/>
        <v>10.35</v>
      </c>
    </row>
    <row r="257" spans="1:10" ht="12">
      <c r="A257" s="286" t="s">
        <v>1370</v>
      </c>
      <c r="B257" s="452" t="s">
        <v>1371</v>
      </c>
      <c r="C257" s="453"/>
      <c r="D257" s="435"/>
      <c r="E257" s="281"/>
      <c r="F257" s="282">
        <f t="shared" si="46"/>
        <v>7.199999999999999</v>
      </c>
      <c r="G257" s="282">
        <f t="shared" si="47"/>
        <v>7.5600000000000005</v>
      </c>
      <c r="H257" s="282">
        <f t="shared" si="48"/>
        <v>9</v>
      </c>
      <c r="I257" s="290">
        <v>12</v>
      </c>
      <c r="J257" s="284">
        <f t="shared" si="49"/>
        <v>10.8</v>
      </c>
    </row>
    <row r="258" spans="1:10" ht="12">
      <c r="A258" s="286" t="s">
        <v>1372</v>
      </c>
      <c r="B258" s="287" t="s">
        <v>1373</v>
      </c>
      <c r="C258" s="288"/>
      <c r="D258" s="289"/>
      <c r="E258" s="281"/>
      <c r="F258" s="282">
        <f t="shared" si="46"/>
        <v>7.35</v>
      </c>
      <c r="G258" s="282">
        <f t="shared" si="47"/>
        <v>7.7175</v>
      </c>
      <c r="H258" s="282">
        <f t="shared" si="48"/>
        <v>9.1875</v>
      </c>
      <c r="I258" s="290">
        <v>12.25</v>
      </c>
      <c r="J258" s="284">
        <f t="shared" si="49"/>
        <v>11.025</v>
      </c>
    </row>
    <row r="259" spans="1:10" ht="12">
      <c r="A259" s="286" t="s">
        <v>1374</v>
      </c>
      <c r="B259" s="287" t="s">
        <v>1375</v>
      </c>
      <c r="C259" s="288"/>
      <c r="D259" s="341"/>
      <c r="E259" s="281"/>
      <c r="F259" s="282">
        <f t="shared" si="46"/>
        <v>7.35</v>
      </c>
      <c r="G259" s="282">
        <f t="shared" si="47"/>
        <v>7.7175</v>
      </c>
      <c r="H259" s="282">
        <f t="shared" si="48"/>
        <v>9.1875</v>
      </c>
      <c r="I259" s="283">
        <v>12.25</v>
      </c>
      <c r="J259" s="284">
        <f t="shared" si="49"/>
        <v>11.025</v>
      </c>
    </row>
    <row r="260" spans="1:10" ht="12">
      <c r="A260" s="286" t="s">
        <v>1376</v>
      </c>
      <c r="B260" s="287" t="s">
        <v>1377</v>
      </c>
      <c r="C260" s="288"/>
      <c r="D260" s="341"/>
      <c r="E260" s="281"/>
      <c r="F260" s="282">
        <f t="shared" si="46"/>
        <v>6.75</v>
      </c>
      <c r="G260" s="282">
        <f t="shared" si="47"/>
        <v>7.0875</v>
      </c>
      <c r="H260" s="282">
        <f t="shared" si="48"/>
        <v>8.4375</v>
      </c>
      <c r="I260" s="283">
        <v>11.25</v>
      </c>
      <c r="J260" s="284">
        <f t="shared" si="49"/>
        <v>10.125</v>
      </c>
    </row>
    <row r="261" spans="1:10" ht="12">
      <c r="A261" s="286" t="s">
        <v>1378</v>
      </c>
      <c r="B261" s="287" t="s">
        <v>1379</v>
      </c>
      <c r="C261" s="288"/>
      <c r="D261" s="341"/>
      <c r="E261" s="281"/>
      <c r="F261" s="282">
        <f t="shared" si="46"/>
        <v>6.3</v>
      </c>
      <c r="G261" s="282">
        <f t="shared" si="47"/>
        <v>6.615</v>
      </c>
      <c r="H261" s="282">
        <f t="shared" si="48"/>
        <v>7.875</v>
      </c>
      <c r="I261" s="283">
        <v>10.5</v>
      </c>
      <c r="J261" s="284">
        <f t="shared" si="49"/>
        <v>9.450000000000001</v>
      </c>
    </row>
    <row r="262" spans="1:10" ht="12">
      <c r="A262" s="286" t="s">
        <v>1380</v>
      </c>
      <c r="B262" s="287" t="s">
        <v>1381</v>
      </c>
      <c r="C262" s="288"/>
      <c r="D262" s="341"/>
      <c r="E262" s="281"/>
      <c r="F262" s="282">
        <f t="shared" si="46"/>
        <v>8.7</v>
      </c>
      <c r="G262" s="282">
        <f t="shared" si="47"/>
        <v>9.135</v>
      </c>
      <c r="H262" s="282">
        <f t="shared" si="48"/>
        <v>10.875</v>
      </c>
      <c r="I262" s="283">
        <v>14.5</v>
      </c>
      <c r="J262" s="284">
        <f t="shared" si="49"/>
        <v>13.05</v>
      </c>
    </row>
    <row r="263" spans="1:10" ht="12">
      <c r="A263" s="286" t="s">
        <v>1382</v>
      </c>
      <c r="B263" s="287" t="s">
        <v>1383</v>
      </c>
      <c r="C263" s="288"/>
      <c r="D263" s="341"/>
      <c r="E263" s="281"/>
      <c r="F263" s="282">
        <f t="shared" si="46"/>
        <v>8.4</v>
      </c>
      <c r="G263" s="282">
        <f t="shared" si="47"/>
        <v>8.82</v>
      </c>
      <c r="H263" s="282">
        <f t="shared" si="48"/>
        <v>10.5</v>
      </c>
      <c r="I263" s="283">
        <v>14</v>
      </c>
      <c r="J263" s="284">
        <f t="shared" si="49"/>
        <v>12.6</v>
      </c>
    </row>
    <row r="264" spans="1:10" ht="12">
      <c r="A264" s="286" t="s">
        <v>1384</v>
      </c>
      <c r="B264" s="287" t="s">
        <v>1385</v>
      </c>
      <c r="C264" s="288"/>
      <c r="D264" s="341"/>
      <c r="E264" s="281"/>
      <c r="F264" s="282">
        <f t="shared" si="46"/>
        <v>7.199999999999999</v>
      </c>
      <c r="G264" s="282">
        <f t="shared" si="47"/>
        <v>7.5600000000000005</v>
      </c>
      <c r="H264" s="282">
        <f t="shared" si="48"/>
        <v>9</v>
      </c>
      <c r="I264" s="283">
        <v>12</v>
      </c>
      <c r="J264" s="284">
        <f t="shared" si="49"/>
        <v>10.8</v>
      </c>
    </row>
    <row r="265" spans="1:10" ht="12">
      <c r="A265" s="286" t="s">
        <v>1386</v>
      </c>
      <c r="B265" s="287" t="s">
        <v>1387</v>
      </c>
      <c r="C265" s="288"/>
      <c r="D265" s="341"/>
      <c r="E265" s="281"/>
      <c r="F265" s="282">
        <f t="shared" si="46"/>
        <v>10.2</v>
      </c>
      <c r="G265" s="282">
        <f t="shared" si="47"/>
        <v>10.71</v>
      </c>
      <c r="H265" s="282">
        <f t="shared" si="48"/>
        <v>12.75</v>
      </c>
      <c r="I265" s="283">
        <v>17</v>
      </c>
      <c r="J265" s="284">
        <f t="shared" si="49"/>
        <v>15.3</v>
      </c>
    </row>
    <row r="266" spans="1:10" ht="12">
      <c r="A266" s="286" t="s">
        <v>1388</v>
      </c>
      <c r="B266" s="287" t="s">
        <v>1389</v>
      </c>
      <c r="C266" s="288"/>
      <c r="D266" s="341"/>
      <c r="E266" s="281"/>
      <c r="F266" s="282">
        <f t="shared" si="46"/>
        <v>10.95</v>
      </c>
      <c r="G266" s="282">
        <f t="shared" si="47"/>
        <v>11.4975</v>
      </c>
      <c r="H266" s="282">
        <f t="shared" si="48"/>
        <v>13.6875</v>
      </c>
      <c r="I266" s="283">
        <v>18.25</v>
      </c>
      <c r="J266" s="284">
        <f t="shared" si="49"/>
        <v>16.425</v>
      </c>
    </row>
    <row r="267" spans="1:10" ht="12">
      <c r="A267" s="286" t="s">
        <v>1390</v>
      </c>
      <c r="B267" s="287" t="s">
        <v>1391</v>
      </c>
      <c r="C267" s="288"/>
      <c r="D267" s="341"/>
      <c r="E267" s="281"/>
      <c r="F267" s="282">
        <f t="shared" si="46"/>
        <v>9.45</v>
      </c>
      <c r="G267" s="282">
        <f t="shared" si="47"/>
        <v>9.9225</v>
      </c>
      <c r="H267" s="282">
        <f t="shared" si="48"/>
        <v>11.8125</v>
      </c>
      <c r="I267" s="283">
        <v>15.75</v>
      </c>
      <c r="J267" s="284">
        <f t="shared" si="49"/>
        <v>14.175</v>
      </c>
    </row>
    <row r="268" spans="1:10" ht="12">
      <c r="A268" s="286" t="s">
        <v>1392</v>
      </c>
      <c r="B268" s="287" t="s">
        <v>1393</v>
      </c>
      <c r="C268" s="288"/>
      <c r="D268" s="341"/>
      <c r="E268" s="281"/>
      <c r="F268" s="282">
        <f t="shared" si="46"/>
        <v>8.7</v>
      </c>
      <c r="G268" s="282">
        <f t="shared" si="47"/>
        <v>9.135</v>
      </c>
      <c r="H268" s="282">
        <f t="shared" si="48"/>
        <v>10.875</v>
      </c>
      <c r="I268" s="283">
        <v>14.5</v>
      </c>
      <c r="J268" s="284">
        <f t="shared" si="49"/>
        <v>13.05</v>
      </c>
    </row>
    <row r="269" spans="1:10" ht="12">
      <c r="A269" s="304" t="s">
        <v>1394</v>
      </c>
      <c r="B269" s="446" t="s">
        <v>1395</v>
      </c>
      <c r="C269" s="447"/>
      <c r="D269" s="448"/>
      <c r="E269" s="281"/>
      <c r="F269" s="282">
        <f t="shared" si="46"/>
        <v>10.049999999999999</v>
      </c>
      <c r="G269" s="282">
        <f t="shared" si="47"/>
        <v>10.5525</v>
      </c>
      <c r="H269" s="282">
        <f t="shared" si="48"/>
        <v>12.5625</v>
      </c>
      <c r="I269" s="330">
        <v>16.75</v>
      </c>
      <c r="J269" s="284">
        <f t="shared" si="49"/>
        <v>15.075000000000001</v>
      </c>
    </row>
    <row r="270" spans="1:10" ht="12">
      <c r="A270" s="286" t="s">
        <v>1396</v>
      </c>
      <c r="B270" s="287" t="s">
        <v>1228</v>
      </c>
      <c r="C270" s="288"/>
      <c r="D270" s="341"/>
      <c r="E270" s="281"/>
      <c r="F270" s="282">
        <f t="shared" si="46"/>
        <v>11.85</v>
      </c>
      <c r="G270" s="282">
        <f t="shared" si="47"/>
        <v>12.4425</v>
      </c>
      <c r="H270" s="282">
        <f t="shared" si="48"/>
        <v>14.8125</v>
      </c>
      <c r="I270" s="283">
        <v>19.75</v>
      </c>
      <c r="J270" s="284">
        <f t="shared" si="49"/>
        <v>17.775000000000002</v>
      </c>
    </row>
    <row r="271" spans="1:10" ht="12">
      <c r="A271" s="286" t="s">
        <v>1229</v>
      </c>
      <c r="B271" s="287" t="s">
        <v>1230</v>
      </c>
      <c r="C271" s="288"/>
      <c r="D271" s="341"/>
      <c r="E271" s="281"/>
      <c r="F271" s="282">
        <f t="shared" si="46"/>
        <v>13.2</v>
      </c>
      <c r="G271" s="282">
        <f t="shared" si="47"/>
        <v>13.86</v>
      </c>
      <c r="H271" s="282">
        <f t="shared" si="48"/>
        <v>16.5</v>
      </c>
      <c r="I271" s="283">
        <v>22</v>
      </c>
      <c r="J271" s="284">
        <f t="shared" si="49"/>
        <v>19.8</v>
      </c>
    </row>
    <row r="272" spans="1:10" ht="12">
      <c r="A272" s="286" t="s">
        <v>1231</v>
      </c>
      <c r="B272" s="287" t="s">
        <v>1232</v>
      </c>
      <c r="C272" s="288"/>
      <c r="D272" s="341"/>
      <c r="E272" s="281"/>
      <c r="F272" s="282">
        <f t="shared" si="46"/>
        <v>10.2</v>
      </c>
      <c r="G272" s="282">
        <f t="shared" si="47"/>
        <v>10.71</v>
      </c>
      <c r="H272" s="282">
        <f t="shared" si="48"/>
        <v>12.75</v>
      </c>
      <c r="I272" s="283">
        <v>17</v>
      </c>
      <c r="J272" s="284">
        <f t="shared" si="49"/>
        <v>15.3</v>
      </c>
    </row>
    <row r="273" spans="1:10" ht="12">
      <c r="A273" s="304" t="s">
        <v>1233</v>
      </c>
      <c r="B273" s="446" t="s">
        <v>1234</v>
      </c>
      <c r="C273" s="447"/>
      <c r="D273" s="448"/>
      <c r="E273" s="281"/>
      <c r="F273" s="282">
        <f t="shared" si="46"/>
        <v>12.9</v>
      </c>
      <c r="G273" s="282">
        <f t="shared" si="47"/>
        <v>13.545</v>
      </c>
      <c r="H273" s="282">
        <f t="shared" si="48"/>
        <v>16.125</v>
      </c>
      <c r="I273" s="330">
        <v>21.5</v>
      </c>
      <c r="J273" s="284">
        <f t="shared" si="49"/>
        <v>19.35</v>
      </c>
    </row>
    <row r="274" spans="1:10" ht="12">
      <c r="A274" s="286" t="s">
        <v>1235</v>
      </c>
      <c r="B274" s="287" t="s">
        <v>1236</v>
      </c>
      <c r="C274" s="288"/>
      <c r="D274" s="341"/>
      <c r="E274" s="281"/>
      <c r="F274" s="282">
        <f t="shared" si="46"/>
        <v>17.55</v>
      </c>
      <c r="G274" s="282">
        <f t="shared" si="47"/>
        <v>18.4275</v>
      </c>
      <c r="H274" s="282">
        <f t="shared" si="48"/>
        <v>21.9375</v>
      </c>
      <c r="I274" s="283">
        <v>29.25</v>
      </c>
      <c r="J274" s="284">
        <f t="shared" si="49"/>
        <v>26.325</v>
      </c>
    </row>
    <row r="275" spans="1:10" ht="12">
      <c r="A275" s="286" t="s">
        <v>1237</v>
      </c>
      <c r="B275" s="287" t="s">
        <v>1398</v>
      </c>
      <c r="C275" s="288"/>
      <c r="D275" s="341"/>
      <c r="E275" s="281"/>
      <c r="F275" s="282">
        <f t="shared" si="46"/>
        <v>14.1</v>
      </c>
      <c r="G275" s="282">
        <f t="shared" si="47"/>
        <v>14.805</v>
      </c>
      <c r="H275" s="282">
        <f t="shared" si="48"/>
        <v>17.625</v>
      </c>
      <c r="I275" s="283">
        <v>23.5</v>
      </c>
      <c r="J275" s="284">
        <f t="shared" si="49"/>
        <v>21.150000000000002</v>
      </c>
    </row>
    <row r="276" spans="1:10" ht="12">
      <c r="A276" s="315" t="s">
        <v>1233</v>
      </c>
      <c r="B276" s="287" t="s">
        <v>1399</v>
      </c>
      <c r="C276" s="288"/>
      <c r="D276" s="341"/>
      <c r="E276" s="281"/>
      <c r="F276" s="282">
        <f t="shared" si="46"/>
        <v>12.9</v>
      </c>
      <c r="G276" s="282">
        <f t="shared" si="47"/>
        <v>13.545</v>
      </c>
      <c r="H276" s="282">
        <f t="shared" si="48"/>
        <v>16.125</v>
      </c>
      <c r="I276" s="330">
        <v>21.5</v>
      </c>
      <c r="J276" s="284">
        <f t="shared" si="49"/>
        <v>19.35</v>
      </c>
    </row>
    <row r="277" spans="1:10" ht="12">
      <c r="A277" s="304" t="s">
        <v>1400</v>
      </c>
      <c r="B277" s="446" t="s">
        <v>1401</v>
      </c>
      <c r="C277" s="447"/>
      <c r="D277" s="448"/>
      <c r="E277" s="281"/>
      <c r="F277" s="282">
        <f t="shared" si="46"/>
        <v>15.899999999999999</v>
      </c>
      <c r="G277" s="282">
        <f t="shared" si="47"/>
        <v>16.695</v>
      </c>
      <c r="H277" s="282">
        <f t="shared" si="48"/>
        <v>19.875</v>
      </c>
      <c r="I277" s="330">
        <v>26.5</v>
      </c>
      <c r="J277" s="284">
        <f t="shared" si="49"/>
        <v>23.85</v>
      </c>
    </row>
    <row r="278" spans="1:10" ht="12">
      <c r="A278" s="286" t="s">
        <v>1402</v>
      </c>
      <c r="B278" s="287" t="s">
        <v>1403</v>
      </c>
      <c r="C278" s="288"/>
      <c r="D278" s="289"/>
      <c r="E278" s="281"/>
      <c r="F278" s="282">
        <f t="shared" si="46"/>
        <v>18.599999999999998</v>
      </c>
      <c r="G278" s="282">
        <f t="shared" si="47"/>
        <v>19.53</v>
      </c>
      <c r="H278" s="282">
        <f t="shared" si="48"/>
        <v>23.25</v>
      </c>
      <c r="I278" s="290">
        <v>31</v>
      </c>
      <c r="J278" s="284">
        <f t="shared" si="49"/>
        <v>27.900000000000002</v>
      </c>
    </row>
    <row r="279" spans="1:10" ht="12">
      <c r="A279" s="286" t="s">
        <v>1404</v>
      </c>
      <c r="B279" s="287" t="s">
        <v>1256</v>
      </c>
      <c r="C279" s="288"/>
      <c r="D279" s="289"/>
      <c r="E279" s="281"/>
      <c r="F279" s="282">
        <f t="shared" si="46"/>
        <v>21.9</v>
      </c>
      <c r="G279" s="282">
        <f t="shared" si="47"/>
        <v>22.995</v>
      </c>
      <c r="H279" s="282">
        <f t="shared" si="48"/>
        <v>27.375</v>
      </c>
      <c r="I279" s="290">
        <v>36.5</v>
      </c>
      <c r="J279" s="284">
        <f t="shared" si="49"/>
        <v>32.85</v>
      </c>
    </row>
    <row r="280" spans="1:10" ht="12">
      <c r="A280" s="286" t="s">
        <v>1257</v>
      </c>
      <c r="B280" s="287" t="s">
        <v>1258</v>
      </c>
      <c r="C280" s="288"/>
      <c r="D280" s="341"/>
      <c r="E280" s="281"/>
      <c r="F280" s="282">
        <f t="shared" si="46"/>
        <v>17.25</v>
      </c>
      <c r="G280" s="282">
        <f t="shared" si="47"/>
        <v>18.1125</v>
      </c>
      <c r="H280" s="282">
        <f t="shared" si="48"/>
        <v>21.5625</v>
      </c>
      <c r="I280" s="283">
        <v>28.75</v>
      </c>
      <c r="J280" s="284">
        <f t="shared" si="49"/>
        <v>25.875</v>
      </c>
    </row>
    <row r="281" spans="1:10" ht="12">
      <c r="A281" s="286" t="s">
        <v>1259</v>
      </c>
      <c r="B281" s="287" t="s">
        <v>1260</v>
      </c>
      <c r="C281" s="288"/>
      <c r="D281" s="341"/>
      <c r="E281" s="281"/>
      <c r="F281" s="282">
        <f t="shared" si="46"/>
        <v>18.9</v>
      </c>
      <c r="G281" s="282">
        <f t="shared" si="47"/>
        <v>19.845</v>
      </c>
      <c r="H281" s="282">
        <f t="shared" si="48"/>
        <v>23.625</v>
      </c>
      <c r="I281" s="283">
        <v>31.5</v>
      </c>
      <c r="J281" s="284">
        <f t="shared" si="49"/>
        <v>28.35</v>
      </c>
    </row>
    <row r="282" spans="1:10" ht="12">
      <c r="A282" s="286" t="s">
        <v>1261</v>
      </c>
      <c r="B282" s="287" t="s">
        <v>1317</v>
      </c>
      <c r="C282" s="288"/>
      <c r="D282" s="341"/>
      <c r="E282" s="281"/>
      <c r="F282" s="282">
        <f t="shared" si="46"/>
        <v>26.25</v>
      </c>
      <c r="G282" s="282">
        <f t="shared" si="47"/>
        <v>27.5625</v>
      </c>
      <c r="H282" s="282">
        <f t="shared" si="48"/>
        <v>32.8125</v>
      </c>
      <c r="I282" s="283">
        <v>43.75</v>
      </c>
      <c r="J282" s="284">
        <f t="shared" si="49"/>
        <v>39.375</v>
      </c>
    </row>
    <row r="283" spans="1:10" ht="12">
      <c r="A283" s="280" t="s">
        <v>1318</v>
      </c>
      <c r="B283" s="446" t="s">
        <v>1319</v>
      </c>
      <c r="C283" s="447"/>
      <c r="D283" s="448"/>
      <c r="E283" s="281"/>
      <c r="F283" s="282">
        <f t="shared" si="46"/>
        <v>20.4</v>
      </c>
      <c r="G283" s="282">
        <f t="shared" si="47"/>
        <v>21.42</v>
      </c>
      <c r="H283" s="282">
        <f t="shared" si="48"/>
        <v>25.5</v>
      </c>
      <c r="I283" s="283">
        <v>34</v>
      </c>
      <c r="J283" s="284">
        <f t="shared" si="49"/>
        <v>30.6</v>
      </c>
    </row>
    <row r="284" spans="1:10" ht="12">
      <c r="A284" s="286" t="s">
        <v>1320</v>
      </c>
      <c r="B284" s="287" t="s">
        <v>1321</v>
      </c>
      <c r="C284" s="288"/>
      <c r="D284" s="289"/>
      <c r="E284" s="281"/>
      <c r="F284" s="282">
        <f t="shared" si="46"/>
        <v>22.05</v>
      </c>
      <c r="G284" s="282">
        <f t="shared" si="47"/>
        <v>23.1525</v>
      </c>
      <c r="H284" s="282">
        <f t="shared" si="48"/>
        <v>27.5625</v>
      </c>
      <c r="I284" s="290">
        <v>36.75</v>
      </c>
      <c r="J284" s="284">
        <f t="shared" si="49"/>
        <v>33.075</v>
      </c>
    </row>
    <row r="285" spans="1:10" ht="12">
      <c r="A285" s="286" t="s">
        <v>1322</v>
      </c>
      <c r="B285" s="287" t="s">
        <v>1323</v>
      </c>
      <c r="C285" s="288"/>
      <c r="D285" s="341"/>
      <c r="E285" s="281"/>
      <c r="F285" s="282">
        <f t="shared" si="46"/>
        <v>36.15</v>
      </c>
      <c r="G285" s="282">
        <f t="shared" si="47"/>
        <v>37.9575</v>
      </c>
      <c r="H285" s="282">
        <f t="shared" si="48"/>
        <v>45.1875</v>
      </c>
      <c r="I285" s="283">
        <v>60.25</v>
      </c>
      <c r="J285" s="284">
        <f t="shared" si="49"/>
        <v>54.225</v>
      </c>
    </row>
    <row r="286" spans="1:10" ht="12">
      <c r="A286" s="286" t="s">
        <v>1324</v>
      </c>
      <c r="B286" s="287" t="s">
        <v>1335</v>
      </c>
      <c r="C286" s="288"/>
      <c r="D286" s="341"/>
      <c r="E286" s="281"/>
      <c r="F286" s="282">
        <f t="shared" si="46"/>
        <v>48</v>
      </c>
      <c r="G286" s="282">
        <f t="shared" si="47"/>
        <v>50.4</v>
      </c>
      <c r="H286" s="282">
        <f t="shared" si="48"/>
        <v>60</v>
      </c>
      <c r="I286" s="283">
        <v>80</v>
      </c>
      <c r="J286" s="284">
        <f t="shared" si="49"/>
        <v>72</v>
      </c>
    </row>
    <row r="287" spans="1:10" ht="12">
      <c r="A287" s="286" t="s">
        <v>1336</v>
      </c>
      <c r="B287" s="287" t="s">
        <v>1337</v>
      </c>
      <c r="C287" s="288"/>
      <c r="D287" s="289"/>
      <c r="E287" s="281"/>
      <c r="F287" s="282">
        <f t="shared" si="46"/>
        <v>39</v>
      </c>
      <c r="G287" s="282">
        <f t="shared" si="47"/>
        <v>40.95</v>
      </c>
      <c r="H287" s="282">
        <f t="shared" si="48"/>
        <v>48.75</v>
      </c>
      <c r="I287" s="290">
        <v>65</v>
      </c>
      <c r="J287" s="284">
        <f t="shared" si="49"/>
        <v>58.5</v>
      </c>
    </row>
    <row r="288" spans="1:10" ht="12">
      <c r="A288" s="286" t="s">
        <v>1338</v>
      </c>
      <c r="B288" s="287" t="s">
        <v>1339</v>
      </c>
      <c r="C288" s="288"/>
      <c r="D288" s="341"/>
      <c r="E288" s="281"/>
      <c r="F288" s="282">
        <f t="shared" si="46"/>
        <v>33</v>
      </c>
      <c r="G288" s="282">
        <f t="shared" si="47"/>
        <v>34.65</v>
      </c>
      <c r="H288" s="282">
        <f t="shared" si="48"/>
        <v>41.25</v>
      </c>
      <c r="I288" s="283">
        <v>55</v>
      </c>
      <c r="J288" s="284">
        <f t="shared" si="49"/>
        <v>49.5</v>
      </c>
    </row>
    <row r="289" spans="1:10" ht="12">
      <c r="A289" s="286" t="s">
        <v>1340</v>
      </c>
      <c r="B289" s="287" t="s">
        <v>1341</v>
      </c>
      <c r="C289" s="288"/>
      <c r="D289" s="341"/>
      <c r="E289" s="281"/>
      <c r="F289" s="282">
        <f t="shared" si="46"/>
        <v>55.949999999999996</v>
      </c>
      <c r="G289" s="282">
        <f t="shared" si="47"/>
        <v>58.7475</v>
      </c>
      <c r="H289" s="282">
        <f t="shared" si="48"/>
        <v>69.9375</v>
      </c>
      <c r="I289" s="283">
        <v>93.25</v>
      </c>
      <c r="J289" s="284">
        <f t="shared" si="49"/>
        <v>83.925</v>
      </c>
    </row>
    <row r="290" spans="1:10" ht="12">
      <c r="A290" s="286" t="s">
        <v>1342</v>
      </c>
      <c r="B290" s="287" t="s">
        <v>1356</v>
      </c>
      <c r="C290" s="288"/>
      <c r="D290" s="341"/>
      <c r="E290" s="281"/>
      <c r="F290" s="282">
        <f t="shared" si="46"/>
        <v>69.89999999999999</v>
      </c>
      <c r="G290" s="282">
        <f t="shared" si="47"/>
        <v>73.395</v>
      </c>
      <c r="H290" s="282">
        <f t="shared" si="48"/>
        <v>87.375</v>
      </c>
      <c r="I290" s="283">
        <v>116.5</v>
      </c>
      <c r="J290" s="284">
        <f t="shared" si="49"/>
        <v>104.85000000000001</v>
      </c>
    </row>
    <row r="291" spans="1:10" ht="12">
      <c r="A291" s="286" t="s">
        <v>1357</v>
      </c>
      <c r="B291" s="287" t="s">
        <v>1358</v>
      </c>
      <c r="C291" s="288"/>
      <c r="D291" s="341"/>
      <c r="E291" s="281"/>
      <c r="F291" s="282">
        <f t="shared" si="46"/>
        <v>51.75</v>
      </c>
      <c r="G291" s="282">
        <f t="shared" si="47"/>
        <v>54.3375</v>
      </c>
      <c r="H291" s="282">
        <f t="shared" si="48"/>
        <v>64.6875</v>
      </c>
      <c r="I291" s="283">
        <v>86.25</v>
      </c>
      <c r="J291" s="284">
        <f t="shared" si="49"/>
        <v>77.625</v>
      </c>
    </row>
    <row r="292" spans="1:10" ht="12">
      <c r="A292" s="286" t="s">
        <v>1359</v>
      </c>
      <c r="B292" s="287" t="s">
        <v>1360</v>
      </c>
      <c r="C292" s="288"/>
      <c r="D292" s="341"/>
      <c r="E292" s="281"/>
      <c r="F292" s="282">
        <f t="shared" si="46"/>
        <v>47.4</v>
      </c>
      <c r="G292" s="282">
        <f t="shared" si="47"/>
        <v>49.77</v>
      </c>
      <c r="H292" s="282">
        <f t="shared" si="48"/>
        <v>59.25</v>
      </c>
      <c r="I292" s="283">
        <v>79</v>
      </c>
      <c r="J292" s="284">
        <f t="shared" si="49"/>
        <v>71.10000000000001</v>
      </c>
    </row>
  </sheetData>
  <mergeCells count="123">
    <mergeCell ref="B100:D100"/>
    <mergeCell ref="B101:D101"/>
    <mergeCell ref="B117:D117"/>
    <mergeCell ref="B118:D118"/>
    <mergeCell ref="B109:D109"/>
    <mergeCell ref="B110:D110"/>
    <mergeCell ref="B105:D105"/>
    <mergeCell ref="B106:D106"/>
    <mergeCell ref="B111:D111"/>
    <mergeCell ref="B90:D90"/>
    <mergeCell ref="B92:D92"/>
    <mergeCell ref="B93:D93"/>
    <mergeCell ref="B94:D94"/>
    <mergeCell ref="B254:D254"/>
    <mergeCell ref="B257:D257"/>
    <mergeCell ref="B113:D113"/>
    <mergeCell ref="B114:D114"/>
    <mergeCell ref="B115:D115"/>
    <mergeCell ref="B233:D233"/>
    <mergeCell ref="B144:D144"/>
    <mergeCell ref="B116:D116"/>
    <mergeCell ref="B187:D187"/>
    <mergeCell ref="B181:D181"/>
    <mergeCell ref="B78:D78"/>
    <mergeCell ref="B103:D103"/>
    <mergeCell ref="B104:D104"/>
    <mergeCell ref="B102:D102"/>
    <mergeCell ref="B81:D81"/>
    <mergeCell ref="B82:D82"/>
    <mergeCell ref="B83:D83"/>
    <mergeCell ref="B97:D97"/>
    <mergeCell ref="B91:D91"/>
    <mergeCell ref="B85:D85"/>
    <mergeCell ref="B178:D178"/>
    <mergeCell ref="B174:D174"/>
    <mergeCell ref="B175:D175"/>
    <mergeCell ref="B176:D176"/>
    <mergeCell ref="B283:D283"/>
    <mergeCell ref="B241:D241"/>
    <mergeCell ref="B242:D242"/>
    <mergeCell ref="B255:D255"/>
    <mergeCell ref="B256:D256"/>
    <mergeCell ref="B269:D269"/>
    <mergeCell ref="B273:D273"/>
    <mergeCell ref="B252:D252"/>
    <mergeCell ref="B253:D253"/>
    <mergeCell ref="B277:D277"/>
    <mergeCell ref="B182:D182"/>
    <mergeCell ref="B183:D183"/>
    <mergeCell ref="B184:D184"/>
    <mergeCell ref="B185:D185"/>
    <mergeCell ref="B186:D186"/>
    <mergeCell ref="B163:D163"/>
    <mergeCell ref="B164:D164"/>
    <mergeCell ref="B165:D165"/>
    <mergeCell ref="B177:D177"/>
    <mergeCell ref="B173:D173"/>
    <mergeCell ref="B166:D166"/>
    <mergeCell ref="B167:D167"/>
    <mergeCell ref="B168:D168"/>
    <mergeCell ref="B169:D169"/>
    <mergeCell ref="B170:D170"/>
    <mergeCell ref="B138:D138"/>
    <mergeCell ref="B151:D151"/>
    <mergeCell ref="B162:D162"/>
    <mergeCell ref="B155:D155"/>
    <mergeCell ref="B161:D161"/>
    <mergeCell ref="B158:D158"/>
    <mergeCell ref="B159:D159"/>
    <mergeCell ref="B160:D160"/>
    <mergeCell ref="B152:D152"/>
    <mergeCell ref="B147:D147"/>
    <mergeCell ref="B148:D148"/>
    <mergeCell ref="B131:D131"/>
    <mergeCell ref="B134:D134"/>
    <mergeCell ref="B135:D135"/>
    <mergeCell ref="B137:D137"/>
    <mergeCell ref="B136:D136"/>
    <mergeCell ref="B37:D37"/>
    <mergeCell ref="B35:D35"/>
    <mergeCell ref="B34:D34"/>
    <mergeCell ref="B2:D2"/>
    <mergeCell ref="B3:D3"/>
    <mergeCell ref="B4:D4"/>
    <mergeCell ref="B5:D5"/>
    <mergeCell ref="B6:D6"/>
    <mergeCell ref="B36:D36"/>
    <mergeCell ref="B38:D38"/>
    <mergeCell ref="B67:D67"/>
    <mergeCell ref="B68:D68"/>
    <mergeCell ref="B53:D53"/>
    <mergeCell ref="B57:D57"/>
    <mergeCell ref="B58:D58"/>
    <mergeCell ref="B61:D61"/>
    <mergeCell ref="B59:D59"/>
    <mergeCell ref="B60:D60"/>
    <mergeCell ref="B70:D70"/>
    <mergeCell ref="B52:D52"/>
    <mergeCell ref="B76:D76"/>
    <mergeCell ref="B69:D69"/>
    <mergeCell ref="B62:D62"/>
    <mergeCell ref="B66:D66"/>
    <mergeCell ref="B73:D73"/>
    <mergeCell ref="B63:D63"/>
    <mergeCell ref="B121:D121"/>
    <mergeCell ref="B112:D112"/>
    <mergeCell ref="B74:D74"/>
    <mergeCell ref="B75:D75"/>
    <mergeCell ref="B96:D96"/>
    <mergeCell ref="B95:D95"/>
    <mergeCell ref="B84:D84"/>
    <mergeCell ref="B88:D88"/>
    <mergeCell ref="B89:D89"/>
    <mergeCell ref="B77:D77"/>
    <mergeCell ref="B130:D130"/>
    <mergeCell ref="B125:D125"/>
    <mergeCell ref="B126:D126"/>
    <mergeCell ref="B127:D127"/>
    <mergeCell ref="B128:D128"/>
    <mergeCell ref="B122:D122"/>
    <mergeCell ref="B123:D123"/>
    <mergeCell ref="B124:D124"/>
    <mergeCell ref="B129:D129"/>
  </mergeCells>
  <printOptions/>
  <pageMargins left="0.49" right="0" top="0.51" bottom="0.85" header="0.5" footer="0.5"/>
  <pageSetup fitToHeight="5" fitToWidth="1" horizontalDpi="600" verticalDpi="600" orientation="portrait" scale="95"/>
  <rowBreaks count="5" manualBreakCount="5">
    <brk id="54" max="255" man="1"/>
    <brk id="98" max="255" man="1"/>
    <brk id="171" max="255" man="1"/>
    <brk id="213" max="255" man="1"/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tabSelected="1" workbookViewId="0" topLeftCell="A1">
      <selection activeCell="H67" sqref="H67"/>
    </sheetView>
  </sheetViews>
  <sheetFormatPr defaultColWidth="11.19921875" defaultRowHeight="15"/>
  <cols>
    <col min="1" max="1" width="11.19921875" style="0" customWidth="1"/>
    <col min="2" max="2" width="35" style="0" customWidth="1"/>
    <col min="3" max="3" width="13.3984375" style="0" customWidth="1"/>
    <col min="5" max="5" width="9.8984375" style="0" bestFit="1" customWidth="1"/>
  </cols>
  <sheetData>
    <row r="1" spans="1:3" ht="39">
      <c r="A1" s="43"/>
      <c r="B1" s="1" t="s">
        <v>70</v>
      </c>
      <c r="C1" s="2"/>
    </row>
    <row r="2" spans="1:3" ht="15">
      <c r="A2" s="43"/>
      <c r="B2" s="3" t="s">
        <v>71</v>
      </c>
      <c r="C2" s="4"/>
    </row>
    <row r="3" spans="1:6" ht="21" customHeight="1">
      <c r="A3" s="43"/>
      <c r="B3" s="5" t="s">
        <v>80</v>
      </c>
      <c r="C3" s="4"/>
      <c r="E3" s="7" t="s">
        <v>82</v>
      </c>
      <c r="F3" s="8"/>
    </row>
    <row r="4" spans="1:6" ht="15">
      <c r="A4" s="43"/>
      <c r="B4" s="6" t="s">
        <v>81</v>
      </c>
      <c r="E4" s="7" t="s">
        <v>84</v>
      </c>
      <c r="F4" s="10">
        <f ca="1">TODAY()</f>
        <v>38618</v>
      </c>
    </row>
    <row r="5" spans="1:2" ht="15">
      <c r="A5" s="440"/>
      <c r="B5" s="9" t="s">
        <v>83</v>
      </c>
    </row>
    <row r="6" spans="1:4" ht="15">
      <c r="A6" s="441"/>
      <c r="B6" s="11" t="s">
        <v>85</v>
      </c>
      <c r="C6" s="12"/>
      <c r="D6" s="746" t="s">
        <v>9</v>
      </c>
    </row>
    <row r="7" spans="1:3" ht="15.75" customHeight="1" hidden="1">
      <c r="A7" s="441"/>
      <c r="B7" s="13"/>
      <c r="C7" s="12"/>
    </row>
    <row r="8" ht="15">
      <c r="A8" s="441"/>
    </row>
    <row r="9" spans="1:3" ht="15">
      <c r="A9" s="15" t="s">
        <v>86</v>
      </c>
      <c r="B9" s="15" t="s">
        <v>87</v>
      </c>
      <c r="C9" s="16"/>
    </row>
    <row r="10" spans="1:4" ht="51.75" customHeight="1">
      <c r="A10" s="17"/>
      <c r="B10" s="51" t="s">
        <v>1361</v>
      </c>
      <c r="C10" s="18"/>
      <c r="D10" s="19"/>
    </row>
    <row r="11" spans="1:3" ht="15.75">
      <c r="A11" s="20" t="s">
        <v>88</v>
      </c>
      <c r="B11" s="50"/>
      <c r="C11" t="s">
        <v>28</v>
      </c>
    </row>
    <row r="12" spans="1:2" ht="15.75">
      <c r="A12" s="21" t="s">
        <v>89</v>
      </c>
      <c r="B12" s="22" t="s">
        <v>90</v>
      </c>
    </row>
    <row r="13" spans="1:6" ht="16.5" thickBot="1">
      <c r="A13" t="s">
        <v>91</v>
      </c>
      <c r="B13" s="23" t="s">
        <v>92</v>
      </c>
      <c r="C13" s="8" t="s">
        <v>93</v>
      </c>
      <c r="D13" s="24"/>
      <c r="E13" s="8" t="s">
        <v>94</v>
      </c>
      <c r="F13" s="24"/>
    </row>
    <row r="14" spans="1:6" ht="16.5" thickTop="1">
      <c r="A14" s="25" t="s">
        <v>95</v>
      </c>
      <c r="B14" s="26" t="s">
        <v>96</v>
      </c>
      <c r="C14" s="26" t="s">
        <v>97</v>
      </c>
      <c r="D14" s="26" t="s">
        <v>98</v>
      </c>
      <c r="E14" s="26" t="s">
        <v>99</v>
      </c>
      <c r="F14" s="26" t="s">
        <v>100</v>
      </c>
    </row>
    <row r="15" spans="1:6" ht="15.75">
      <c r="A15" s="27"/>
      <c r="B15" s="28" t="s">
        <v>92</v>
      </c>
      <c r="C15" s="28" t="s">
        <v>92</v>
      </c>
      <c r="D15" s="28" t="s">
        <v>92</v>
      </c>
      <c r="E15" s="28" t="s">
        <v>92</v>
      </c>
      <c r="F15" s="28"/>
    </row>
    <row r="16" ht="16.5" thickBot="1">
      <c r="A16" s="14"/>
    </row>
    <row r="17" spans="1:8" ht="27" thickTop="1">
      <c r="A17" s="29" t="s">
        <v>101</v>
      </c>
      <c r="B17" s="30" t="s">
        <v>102</v>
      </c>
      <c r="C17" s="30" t="s">
        <v>125</v>
      </c>
      <c r="D17" s="31" t="s">
        <v>118</v>
      </c>
      <c r="E17" s="32" t="s">
        <v>184</v>
      </c>
      <c r="F17" s="32" t="s">
        <v>126</v>
      </c>
      <c r="G17" s="380"/>
      <c r="H17" s="380"/>
    </row>
    <row r="18" spans="1:7" ht="15.75">
      <c r="A18" s="747"/>
      <c r="B18" s="739" t="s">
        <v>0</v>
      </c>
      <c r="C18" s="34">
        <v>49.95</v>
      </c>
      <c r="D18" s="35">
        <f aca="true" t="shared" si="0" ref="D18:D58">IF(AND(C18&lt;&gt;"",A18&lt;&gt;""),(C18*A18),"")</f>
      </c>
      <c r="E18" s="36">
        <v>6</v>
      </c>
      <c r="F18" s="37">
        <f aca="true" t="shared" si="1" ref="F18:F58">IF(AND(A18&lt;&gt;"",E18&lt;&gt;""),(A18*C18)+(E18*A18),"")</f>
      </c>
      <c r="G18" s="41"/>
    </row>
    <row r="19" spans="1:6" ht="15.75">
      <c r="A19" s="33"/>
      <c r="B19" s="738" t="s">
        <v>42</v>
      </c>
      <c r="C19" s="34">
        <v>1290</v>
      </c>
      <c r="D19" s="35">
        <f t="shared" si="0"/>
      </c>
      <c r="E19" s="36">
        <v>125</v>
      </c>
      <c r="F19" s="37">
        <f t="shared" si="1"/>
      </c>
    </row>
    <row r="20" spans="1:6" ht="18.75" customHeight="1">
      <c r="A20" s="33"/>
      <c r="B20" s="738" t="s">
        <v>43</v>
      </c>
      <c r="C20" s="34">
        <v>1795</v>
      </c>
      <c r="D20" s="35">
        <f t="shared" si="0"/>
      </c>
      <c r="E20" s="36">
        <v>125</v>
      </c>
      <c r="F20" s="37">
        <f t="shared" si="1"/>
      </c>
    </row>
    <row r="21" spans="1:6" ht="18" customHeight="1">
      <c r="A21" s="33"/>
      <c r="B21" s="738" t="s">
        <v>15</v>
      </c>
      <c r="C21" s="34"/>
      <c r="D21" s="35">
        <f t="shared" si="0"/>
      </c>
      <c r="E21" s="36"/>
      <c r="F21" s="37">
        <f t="shared" si="1"/>
      </c>
    </row>
    <row r="22" spans="1:6" ht="15.75">
      <c r="A22" s="33"/>
      <c r="B22" s="738" t="s">
        <v>185</v>
      </c>
      <c r="C22" s="34">
        <v>229</v>
      </c>
      <c r="D22" s="35">
        <f t="shared" si="0"/>
      </c>
      <c r="E22" s="36">
        <v>25</v>
      </c>
      <c r="F22" s="37">
        <f t="shared" si="1"/>
      </c>
    </row>
    <row r="23" spans="1:6" ht="15.75">
      <c r="A23" s="33"/>
      <c r="B23" s="738" t="s">
        <v>133</v>
      </c>
      <c r="C23" s="34">
        <v>450</v>
      </c>
      <c r="D23" s="35">
        <f t="shared" si="0"/>
      </c>
      <c r="E23" s="36">
        <v>25</v>
      </c>
      <c r="F23" s="37">
        <f t="shared" si="1"/>
      </c>
    </row>
    <row r="24" spans="1:6" ht="15.75">
      <c r="A24" s="33"/>
      <c r="B24" s="738" t="s">
        <v>124</v>
      </c>
      <c r="C24" s="34">
        <v>299</v>
      </c>
      <c r="D24" s="35">
        <f t="shared" si="0"/>
      </c>
      <c r="E24" s="36">
        <v>30</v>
      </c>
      <c r="F24" s="37">
        <f t="shared" si="1"/>
      </c>
    </row>
    <row r="25" spans="1:6" ht="15.75">
      <c r="A25" s="33"/>
      <c r="B25" s="738" t="s">
        <v>35</v>
      </c>
      <c r="C25" s="34">
        <v>29.95</v>
      </c>
      <c r="D25" s="35">
        <f t="shared" si="0"/>
      </c>
      <c r="E25" s="36">
        <v>10</v>
      </c>
      <c r="F25" s="37">
        <f t="shared" si="1"/>
      </c>
    </row>
    <row r="26" spans="1:6" ht="15.75">
      <c r="A26" s="33"/>
      <c r="B26" s="738" t="s">
        <v>36</v>
      </c>
      <c r="C26" s="34">
        <v>49.95</v>
      </c>
      <c r="D26" s="35">
        <f t="shared" si="0"/>
      </c>
      <c r="E26" s="36">
        <v>6</v>
      </c>
      <c r="F26" s="37">
        <f t="shared" si="1"/>
      </c>
    </row>
    <row r="27" spans="1:6" ht="15.75">
      <c r="A27" s="33"/>
      <c r="B27" s="738" t="s">
        <v>16</v>
      </c>
      <c r="C27" s="34">
        <v>499</v>
      </c>
      <c r="D27" s="35">
        <f t="shared" si="0"/>
      </c>
      <c r="E27" s="36">
        <v>30</v>
      </c>
      <c r="F27" s="37">
        <f t="shared" si="1"/>
      </c>
    </row>
    <row r="28" spans="1:6" ht="15.75">
      <c r="A28" s="33"/>
      <c r="B28" s="738" t="s">
        <v>122</v>
      </c>
      <c r="C28" s="34">
        <v>2400</v>
      </c>
      <c r="D28" s="35">
        <f t="shared" si="0"/>
      </c>
      <c r="E28" s="36">
        <v>190</v>
      </c>
      <c r="F28" s="37">
        <f t="shared" si="1"/>
      </c>
    </row>
    <row r="29" spans="1:6" ht="15.75">
      <c r="A29" s="33"/>
      <c r="B29" s="738" t="s">
        <v>123</v>
      </c>
      <c r="C29" s="34">
        <v>99</v>
      </c>
      <c r="D29" s="35">
        <f t="shared" si="0"/>
      </c>
      <c r="E29" s="36">
        <v>25</v>
      </c>
      <c r="F29" s="37">
        <f t="shared" si="1"/>
      </c>
    </row>
    <row r="30" spans="1:6" ht="15.75">
      <c r="A30" s="33"/>
      <c r="B30" s="740" t="s">
        <v>14</v>
      </c>
      <c r="C30" s="53">
        <v>4500</v>
      </c>
      <c r="D30" s="35">
        <f t="shared" si="0"/>
      </c>
      <c r="E30" s="54">
        <v>325</v>
      </c>
      <c r="F30" s="55">
        <f t="shared" si="1"/>
      </c>
    </row>
    <row r="31" spans="1:6" ht="15.75">
      <c r="A31" s="33"/>
      <c r="B31" s="740" t="s">
        <v>182</v>
      </c>
      <c r="C31" s="53">
        <v>579</v>
      </c>
      <c r="D31" s="35">
        <f t="shared" si="0"/>
      </c>
      <c r="E31" s="54">
        <v>25</v>
      </c>
      <c r="F31" s="55">
        <f t="shared" si="1"/>
      </c>
    </row>
    <row r="32" spans="1:6" ht="15.75">
      <c r="A32" s="33"/>
      <c r="B32" s="741" t="s">
        <v>57</v>
      </c>
      <c r="C32" s="27">
        <v>329</v>
      </c>
      <c r="D32" s="52">
        <f t="shared" si="0"/>
      </c>
      <c r="E32" s="36">
        <v>15</v>
      </c>
      <c r="F32" s="37">
        <f t="shared" si="1"/>
      </c>
    </row>
    <row r="33" spans="1:6" ht="15.75">
      <c r="A33" s="33"/>
      <c r="B33" s="738" t="s">
        <v>44</v>
      </c>
      <c r="C33" s="34">
        <v>49.95</v>
      </c>
      <c r="D33" s="35">
        <f t="shared" si="0"/>
      </c>
      <c r="E33" s="36">
        <v>6</v>
      </c>
      <c r="F33" s="37">
        <f t="shared" si="1"/>
      </c>
    </row>
    <row r="34" spans="1:6" ht="15.75">
      <c r="A34" s="33"/>
      <c r="B34" s="738" t="s">
        <v>45</v>
      </c>
      <c r="C34" s="34">
        <v>49.95</v>
      </c>
      <c r="D34" s="35">
        <f t="shared" si="0"/>
      </c>
      <c r="E34" s="36">
        <v>6</v>
      </c>
      <c r="F34" s="37">
        <f t="shared" si="1"/>
      </c>
    </row>
    <row r="35" spans="1:6" ht="15.75">
      <c r="A35" s="33"/>
      <c r="B35" s="738" t="s">
        <v>55</v>
      </c>
      <c r="C35" s="34">
        <v>49.95</v>
      </c>
      <c r="D35" s="35">
        <f t="shared" si="0"/>
      </c>
      <c r="E35" s="36">
        <v>6</v>
      </c>
      <c r="F35" s="37">
        <f t="shared" si="1"/>
      </c>
    </row>
    <row r="36" spans="1:6" ht="15.75">
      <c r="A36" s="33"/>
      <c r="B36" s="738" t="s">
        <v>219</v>
      </c>
      <c r="C36" s="34">
        <v>49.95</v>
      </c>
      <c r="D36" s="35">
        <f t="shared" si="0"/>
      </c>
      <c r="E36" s="36">
        <v>6</v>
      </c>
      <c r="F36" s="37">
        <f t="shared" si="1"/>
      </c>
    </row>
    <row r="37" spans="1:6" ht="15.75">
      <c r="A37" s="33"/>
      <c r="B37" s="738" t="s">
        <v>220</v>
      </c>
      <c r="C37" s="34">
        <v>49.95</v>
      </c>
      <c r="D37" s="35">
        <f t="shared" si="0"/>
      </c>
      <c r="E37" s="36">
        <v>6</v>
      </c>
      <c r="F37" s="37">
        <f t="shared" si="1"/>
      </c>
    </row>
    <row r="38" spans="1:6" ht="15.75">
      <c r="A38" s="33"/>
      <c r="B38" s="738" t="s">
        <v>225</v>
      </c>
      <c r="C38" s="34">
        <v>49.95</v>
      </c>
      <c r="D38" s="35">
        <f t="shared" si="0"/>
      </c>
      <c r="E38" s="36">
        <v>6</v>
      </c>
      <c r="F38" s="37">
        <f t="shared" si="1"/>
      </c>
    </row>
    <row r="39" spans="1:6" ht="15.75">
      <c r="A39" s="33"/>
      <c r="B39" s="738" t="s">
        <v>226</v>
      </c>
      <c r="C39" s="34">
        <v>49.95</v>
      </c>
      <c r="D39" s="35">
        <f t="shared" si="0"/>
      </c>
      <c r="E39" s="36">
        <v>6</v>
      </c>
      <c r="F39" s="37">
        <f t="shared" si="1"/>
      </c>
    </row>
    <row r="40" spans="1:6" ht="15.75">
      <c r="A40" s="33"/>
      <c r="B40" s="738" t="s">
        <v>227</v>
      </c>
      <c r="C40" s="34">
        <v>49.95</v>
      </c>
      <c r="D40" s="35">
        <f t="shared" si="0"/>
      </c>
      <c r="E40" s="36">
        <v>6</v>
      </c>
      <c r="F40" s="37">
        <f t="shared" si="1"/>
      </c>
    </row>
    <row r="41" spans="1:6" ht="15.75">
      <c r="A41" s="33"/>
      <c r="B41" s="738" t="s">
        <v>128</v>
      </c>
      <c r="C41" s="34">
        <v>329</v>
      </c>
      <c r="D41" s="35">
        <f t="shared" si="0"/>
      </c>
      <c r="E41" s="36">
        <v>15</v>
      </c>
      <c r="F41" s="37">
        <f t="shared" si="1"/>
      </c>
    </row>
    <row r="42" spans="1:6" ht="15.75">
      <c r="A42" s="33"/>
      <c r="B42" s="738" t="s">
        <v>228</v>
      </c>
      <c r="C42" s="34">
        <v>49.95</v>
      </c>
      <c r="D42" s="35">
        <f t="shared" si="0"/>
      </c>
      <c r="E42" s="36">
        <v>6</v>
      </c>
      <c r="F42" s="37">
        <f t="shared" si="1"/>
      </c>
    </row>
    <row r="43" spans="1:6" ht="15.75">
      <c r="A43" s="33"/>
      <c r="B43" s="738" t="s">
        <v>11</v>
      </c>
      <c r="C43" s="34">
        <v>69.95</v>
      </c>
      <c r="D43" s="35">
        <f t="shared" si="0"/>
      </c>
      <c r="E43" s="36">
        <v>6</v>
      </c>
      <c r="F43" s="37">
        <f t="shared" si="1"/>
      </c>
    </row>
    <row r="44" spans="1:6" ht="28.5" customHeight="1">
      <c r="A44" s="33"/>
      <c r="B44" s="742" t="s">
        <v>13</v>
      </c>
      <c r="C44" s="34" t="s">
        <v>12</v>
      </c>
      <c r="D44" s="35">
        <f t="shared" si="0"/>
      </c>
      <c r="E44" s="36">
        <v>30</v>
      </c>
      <c r="F44" s="37">
        <f t="shared" si="1"/>
      </c>
    </row>
    <row r="45" spans="1:6" ht="15.75">
      <c r="A45" s="33"/>
      <c r="B45" s="739" t="s">
        <v>3</v>
      </c>
      <c r="C45" s="34">
        <v>29.95</v>
      </c>
      <c r="D45" s="35">
        <f t="shared" si="0"/>
      </c>
      <c r="E45" s="36">
        <v>25</v>
      </c>
      <c r="F45" s="37">
        <f t="shared" si="1"/>
      </c>
    </row>
    <row r="46" spans="1:6" ht="15.75">
      <c r="A46" s="33"/>
      <c r="B46" s="738" t="s">
        <v>4</v>
      </c>
      <c r="C46" s="34">
        <v>39.95</v>
      </c>
      <c r="D46" s="35">
        <f t="shared" si="0"/>
      </c>
      <c r="E46" s="36">
        <v>9</v>
      </c>
      <c r="F46" s="37">
        <f t="shared" si="1"/>
      </c>
    </row>
    <row r="47" spans="1:6" ht="15.75">
      <c r="A47" s="33"/>
      <c r="B47" s="738" t="s">
        <v>271</v>
      </c>
      <c r="C47" s="34">
        <v>69</v>
      </c>
      <c r="D47" s="35">
        <f t="shared" si="0"/>
      </c>
      <c r="E47" s="36">
        <v>10</v>
      </c>
      <c r="F47" s="37">
        <f t="shared" si="1"/>
      </c>
    </row>
    <row r="48" spans="1:6" ht="15.75">
      <c r="A48" s="33"/>
      <c r="B48" s="738" t="s">
        <v>127</v>
      </c>
      <c r="C48" s="34">
        <v>69</v>
      </c>
      <c r="D48" s="35">
        <f t="shared" si="0"/>
      </c>
      <c r="E48" s="36">
        <v>10</v>
      </c>
      <c r="F48" s="37">
        <f t="shared" si="1"/>
      </c>
    </row>
    <row r="49" spans="1:6" ht="15.75">
      <c r="A49" s="33"/>
      <c r="B49" s="38" t="s">
        <v>129</v>
      </c>
      <c r="C49" s="34">
        <v>299</v>
      </c>
      <c r="D49" s="35">
        <f t="shared" si="0"/>
      </c>
      <c r="E49" s="36">
        <v>30</v>
      </c>
      <c r="F49" s="37">
        <f t="shared" si="1"/>
      </c>
    </row>
    <row r="50" spans="1:6" ht="15.75">
      <c r="A50" s="33"/>
      <c r="B50" s="738" t="s">
        <v>186</v>
      </c>
      <c r="C50" s="34">
        <v>10000</v>
      </c>
      <c r="D50" s="35">
        <f t="shared" si="0"/>
      </c>
      <c r="E50" s="36"/>
      <c r="F50" s="37">
        <f t="shared" si="1"/>
      </c>
    </row>
    <row r="51" spans="1:6" ht="15.75">
      <c r="A51" s="33"/>
      <c r="B51" s="738" t="s">
        <v>130</v>
      </c>
      <c r="C51" s="34">
        <v>895</v>
      </c>
      <c r="D51" s="35">
        <f t="shared" si="0"/>
      </c>
      <c r="E51" s="36">
        <v>45</v>
      </c>
      <c r="F51" s="37">
        <f t="shared" si="1"/>
      </c>
    </row>
    <row r="52" spans="1:6" ht="15.75">
      <c r="A52" s="33"/>
      <c r="B52" s="738" t="s">
        <v>131</v>
      </c>
      <c r="C52" s="34">
        <v>495</v>
      </c>
      <c r="D52" s="35">
        <f t="shared" si="0"/>
      </c>
      <c r="E52" s="36">
        <v>35</v>
      </c>
      <c r="F52" s="37">
        <f t="shared" si="1"/>
      </c>
    </row>
    <row r="53" spans="1:6" ht="15.75">
      <c r="A53" s="33"/>
      <c r="B53" s="738" t="s">
        <v>132</v>
      </c>
      <c r="C53" s="34">
        <v>295</v>
      </c>
      <c r="D53" s="35">
        <f t="shared" si="0"/>
      </c>
      <c r="E53" s="36">
        <v>35</v>
      </c>
      <c r="F53" s="37">
        <f t="shared" si="1"/>
      </c>
    </row>
    <row r="54" spans="1:6" ht="15.75">
      <c r="A54" s="33"/>
      <c r="B54" s="44" t="s">
        <v>37</v>
      </c>
      <c r="C54" s="34"/>
      <c r="D54" s="35">
        <f t="shared" si="0"/>
      </c>
      <c r="E54" s="36"/>
      <c r="F54" s="37">
        <f t="shared" si="1"/>
      </c>
    </row>
    <row r="55" spans="1:6" ht="15.75">
      <c r="A55" s="33"/>
      <c r="B55" s="44" t="s">
        <v>38</v>
      </c>
      <c r="C55" s="34"/>
      <c r="D55" s="35">
        <f t="shared" si="0"/>
      </c>
      <c r="E55" s="36"/>
      <c r="F55" s="37">
        <f t="shared" si="1"/>
      </c>
    </row>
    <row r="56" spans="1:6" ht="15.75">
      <c r="A56" s="33"/>
      <c r="B56" s="738" t="s">
        <v>183</v>
      </c>
      <c r="C56" s="34">
        <v>29.95</v>
      </c>
      <c r="D56" s="35">
        <f t="shared" si="0"/>
      </c>
      <c r="E56" s="36">
        <v>8</v>
      </c>
      <c r="F56" s="37">
        <f t="shared" si="1"/>
      </c>
    </row>
    <row r="57" spans="1:6" ht="15.75">
      <c r="A57" s="33"/>
      <c r="B57" s="738" t="s">
        <v>1</v>
      </c>
      <c r="C57" s="34">
        <v>79.95</v>
      </c>
      <c r="D57" s="35">
        <f t="shared" si="0"/>
      </c>
      <c r="E57" s="36">
        <v>8.5</v>
      </c>
      <c r="F57" s="37">
        <f t="shared" si="1"/>
      </c>
    </row>
    <row r="58" spans="1:6" ht="31.5">
      <c r="A58" s="33"/>
      <c r="B58" s="739" t="s">
        <v>2</v>
      </c>
      <c r="C58" s="34">
        <v>149.95</v>
      </c>
      <c r="D58" s="35">
        <f t="shared" si="0"/>
      </c>
      <c r="E58" s="36">
        <v>10</v>
      </c>
      <c r="F58" s="37">
        <f t="shared" si="1"/>
      </c>
    </row>
    <row r="59" spans="1:6" ht="15.75">
      <c r="A59" s="33"/>
      <c r="B59" s="738" t="s">
        <v>5</v>
      </c>
      <c r="C59" s="743">
        <v>49.95</v>
      </c>
      <c r="D59" s="35">
        <f aca="true" t="shared" si="2" ref="D59:D64">IF(AND(C59&lt;&gt;"",A59&lt;&gt;""),(C59*A59),"")</f>
      </c>
      <c r="E59" s="36">
        <v>6</v>
      </c>
      <c r="F59" s="37">
        <f aca="true" t="shared" si="3" ref="F59:F64">IF(AND(A59&lt;&gt;"",E59&lt;&gt;""),(A59*C59)+(E59*A59),"")</f>
      </c>
    </row>
    <row r="60" spans="1:6" ht="15.75">
      <c r="A60" s="33"/>
      <c r="B60" s="738" t="s">
        <v>6</v>
      </c>
      <c r="C60" s="743">
        <v>49.95</v>
      </c>
      <c r="D60" s="35">
        <f t="shared" si="2"/>
      </c>
      <c r="E60" s="36">
        <v>6</v>
      </c>
      <c r="F60" s="37">
        <f t="shared" si="3"/>
      </c>
    </row>
    <row r="61" spans="1:6" ht="15.75">
      <c r="A61" s="33"/>
      <c r="B61" s="738" t="s">
        <v>7</v>
      </c>
      <c r="C61" s="744">
        <v>29</v>
      </c>
      <c r="D61" s="35">
        <f t="shared" si="2"/>
      </c>
      <c r="E61" s="36">
        <v>10</v>
      </c>
      <c r="F61" s="37">
        <f t="shared" si="3"/>
      </c>
    </row>
    <row r="62" spans="1:6" ht="15.75" customHeight="1">
      <c r="A62" s="33"/>
      <c r="B62" s="738" t="s">
        <v>8</v>
      </c>
      <c r="C62" s="744">
        <v>12.95</v>
      </c>
      <c r="D62" s="35">
        <f t="shared" si="2"/>
      </c>
      <c r="E62" s="36">
        <v>6</v>
      </c>
      <c r="F62" s="37">
        <f t="shared" si="3"/>
      </c>
    </row>
    <row r="63" spans="1:6" ht="15.75">
      <c r="A63" s="33"/>
      <c r="B63" s="738" t="s">
        <v>1106</v>
      </c>
      <c r="C63" s="744">
        <v>214.95</v>
      </c>
      <c r="D63" s="35">
        <f t="shared" si="2"/>
      </c>
      <c r="E63" s="36">
        <v>15</v>
      </c>
      <c r="F63" s="37">
        <f t="shared" si="3"/>
      </c>
    </row>
    <row r="64" spans="1:6" ht="15.75">
      <c r="A64" s="33"/>
      <c r="B64" s="739" t="s">
        <v>10</v>
      </c>
      <c r="C64" s="745">
        <v>3995</v>
      </c>
      <c r="D64" s="35">
        <f t="shared" si="2"/>
      </c>
      <c r="E64" s="36">
        <v>125</v>
      </c>
      <c r="F64" s="37">
        <f t="shared" si="3"/>
      </c>
    </row>
    <row r="66" spans="1:5" ht="15.75">
      <c r="A66" s="437" t="s">
        <v>119</v>
      </c>
      <c r="B66" s="437"/>
      <c r="C66" s="437"/>
      <c r="D66" s="438"/>
      <c r="E66" s="40">
        <f>SUM(D18:D62)</f>
        <v>0</v>
      </c>
    </row>
    <row r="67" spans="1:5" ht="15.75">
      <c r="A67" s="439" t="s">
        <v>120</v>
      </c>
      <c r="B67" s="439"/>
      <c r="C67" s="439"/>
      <c r="D67" s="438"/>
      <c r="E67" s="40"/>
    </row>
    <row r="68" spans="1:5" ht="15.75">
      <c r="A68" s="439" t="s">
        <v>121</v>
      </c>
      <c r="B68" s="439"/>
      <c r="C68" s="439"/>
      <c r="D68" s="438"/>
      <c r="E68" s="39"/>
    </row>
    <row r="69" spans="1:5" ht="15.75">
      <c r="A69" s="42"/>
      <c r="B69" s="42"/>
      <c r="C69" s="42"/>
      <c r="D69" s="8" t="s">
        <v>272</v>
      </c>
      <c r="E69" s="41">
        <f>SUM(F18:F66)</f>
        <v>0</v>
      </c>
    </row>
  </sheetData>
  <mergeCells count="4">
    <mergeCell ref="A68:D68"/>
    <mergeCell ref="A66:D66"/>
    <mergeCell ref="A67:D67"/>
    <mergeCell ref="A5:A8"/>
  </mergeCells>
  <hyperlinks>
    <hyperlink ref="B5" r:id="rId1" display="www.Tropicalpenguin.com"/>
    <hyperlink ref="B57:B58" r:id="rId2" display="Tropical Penguin"/>
    <hyperlink ref="B57" r:id="rId3" display="FAST Sprint Paddles (L ___ M____ S_____)"/>
    <hyperlink ref="B58" r:id="rId4" display="FAST Sprint Paddles (Bronze, Silver and Gold Sizes)"/>
    <hyperlink ref="B19:B28" r:id="rId5" display="Tropical Penguin"/>
    <hyperlink ref="B28" r:id="rId6" display="POWER TOWER"/>
    <hyperlink ref="B19:B20" r:id="rId7" display="IsoCircuit SWIM BENCH 101"/>
    <hyperlink ref="B21" r:id="rId8" display="IsoCircuit Accessories from Accessory page"/>
    <hyperlink ref="B22" r:id="rId9" display="KICKER (for flutter and dolphin Kick)"/>
    <hyperlink ref="B23" r:id="rId10" display="POWERCAM Underwater Film system"/>
    <hyperlink ref="B24" r:id="rId11" display="START HURDLE"/>
    <hyperlink ref="B25" r:id="rId12" display="The ROD (pack of 2)"/>
    <hyperlink ref="B26" r:id="rId13" display="The PITS"/>
    <hyperlink ref="B27" r:id="rId14" display="FULL HALO SYSTEM"/>
    <hyperlink ref="B29:B44" r:id="rId15" display="Tropical Penguin"/>
    <hyperlink ref="B29" r:id="rId16" display="SWEEPER"/>
    <hyperlink ref="B30" r:id="rId17" display="LEAPER"/>
    <hyperlink ref="B31" r:id="rId18" display="PLYOTRAMP (Adjustable Trampoline)"/>
    <hyperlink ref="B32" r:id="rId19" display="Cool Coach 3.0"/>
    <hyperlink ref="B33" r:id="rId20" display="Cool Digital Butterfly C/D ROM*"/>
    <hyperlink ref="B34" r:id="rId21" display="Cool Digital Backstroke C/D ROM*"/>
    <hyperlink ref="B35" r:id="rId22" display="Cool Digital Breaststroke C/D ROM*"/>
    <hyperlink ref="B36" r:id="rId23" display="Cool Digital Freestyle C/D ROM*"/>
    <hyperlink ref="B37" r:id="rId24" display="Cool Digital Drills I;II C/D ROM*"/>
    <hyperlink ref="B38" r:id="rId25" display="Cool Digital Exercises I;II C/D ROM*"/>
    <hyperlink ref="B39" r:id="rId26" display="Steele's Cool Digital Games I;II C/D ROM*"/>
    <hyperlink ref="B40" r:id="rId27" display="Cool Digital Stretching I;II C/D ROM*"/>
    <hyperlink ref="B41" r:id="rId28" display="Dr. Goldberg’s 10 DVD Set"/>
    <hyperlink ref="B42" r:id="rId29" display="Cool Digital Polo Ball handling Drills"/>
    <hyperlink ref="B43" r:id="rId30" display="Swimming Out of your MIND DVD's (each)"/>
    <hyperlink ref="B47:B48" r:id="rId31" display="Tropical Penguin"/>
    <hyperlink ref="B47" r:id="rId32" display="Cool Coaching For Great Coaches"/>
    <hyperlink ref="B48" r:id="rId33" display="One and Only Cool Workbook"/>
    <hyperlink ref="B50:B53" r:id="rId34" display="Tropical Penguin"/>
    <hyperlink ref="B50" r:id="rId35" display="Complete Training Gym (call to customize)"/>
    <hyperlink ref="B45:B46" r:id="rId36" display="Tropical Penguin"/>
    <hyperlink ref="B46" r:id="rId37" display="Cool Swimmer"/>
    <hyperlink ref="B56" r:id="rId38" display="Bob Steele's Games Gimmicks Challenges"/>
    <hyperlink ref="B59" r:id="rId39" display="http://www.tropicalpenguin.com/COOL_COACH_3_Swim_Software.html"/>
    <hyperlink ref="B60" r:id="rId40" display="http://www.tropicalpenguin.com/COOL_COACH_3_Swim_Software.html"/>
    <hyperlink ref="B61" r:id="rId41" display="http://www.tropicalpenguin.com/Gymboss_Interval_Trainer.html"/>
    <hyperlink ref="B62" r:id="rId42" display="http://www.tropicalpenguin.com/WELCOME_Stroops.html"/>
    <hyperlink ref="B63" r:id="rId43" display="http://www.tropicalpenguin.com/WELCOME_Stroops.html"/>
    <hyperlink ref="B64" r:id="rId44" display="http://www.tropicalpenguin.com/Physical_Therapy.html"/>
    <hyperlink ref="B18" r:id="rId45" display="RANGS Independent Pull Buoys"/>
  </hyperlinks>
  <printOptions/>
  <pageMargins left="0.75" right="0.75" top="1" bottom="1" header="0.5" footer="0.5"/>
  <pageSetup fitToHeight="1" fitToWidth="1" orientation="portrait" paperSize="9" scale="55"/>
  <drawing r:id="rId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zoomScale="125" zoomScaleNormal="125" workbookViewId="0" topLeftCell="A1">
      <selection activeCell="K14" sqref="K14"/>
    </sheetView>
  </sheetViews>
  <sheetFormatPr defaultColWidth="11.19921875" defaultRowHeight="15"/>
  <cols>
    <col min="1" max="1" width="13" style="279" customWidth="1"/>
    <col min="2" max="2" width="21.8984375" style="279" bestFit="1" customWidth="1"/>
    <col min="3" max="3" width="16.3984375" style="279" customWidth="1"/>
    <col min="4" max="4" width="4.19921875" style="279" customWidth="1"/>
    <col min="5" max="8" width="0" style="279" hidden="1" customWidth="1"/>
    <col min="9" max="9" width="8.59765625" style="279" bestFit="1" customWidth="1"/>
    <col min="10" max="10" width="7.09765625" style="279" bestFit="1" customWidth="1"/>
    <col min="11" max="16384" width="6.59765625" style="279" customWidth="1"/>
  </cols>
  <sheetData>
    <row r="1" spans="1:10" ht="12.75" thickBot="1">
      <c r="A1" s="274" t="s">
        <v>906</v>
      </c>
      <c r="B1" s="275"/>
      <c r="C1" s="275"/>
      <c r="D1" s="275"/>
      <c r="E1" s="275"/>
      <c r="F1" s="276"/>
      <c r="G1" s="276"/>
      <c r="H1" s="276"/>
      <c r="I1" s="277" t="s">
        <v>907</v>
      </c>
      <c r="J1" s="278" t="s">
        <v>908</v>
      </c>
    </row>
    <row r="2" spans="1:11" ht="12.75" thickTop="1">
      <c r="A2" s="280" t="s">
        <v>909</v>
      </c>
      <c r="B2" s="434" t="s">
        <v>721</v>
      </c>
      <c r="C2" s="434"/>
      <c r="D2" s="434"/>
      <c r="E2" s="281"/>
      <c r="F2" s="282">
        <f>I2*0.6</f>
        <v>8.969999999999999</v>
      </c>
      <c r="G2" s="282">
        <f>I2*0.63</f>
        <v>9.4185</v>
      </c>
      <c r="H2" s="282">
        <f>I2*0.75</f>
        <v>11.212499999999999</v>
      </c>
      <c r="I2" s="283">
        <v>14.95</v>
      </c>
      <c r="J2" s="284">
        <f>I2*0.9</f>
        <v>13.455</v>
      </c>
      <c r="K2" s="285"/>
    </row>
    <row r="3" spans="1:11" ht="12">
      <c r="A3" s="286" t="s">
        <v>722</v>
      </c>
      <c r="B3" s="452" t="s">
        <v>723</v>
      </c>
      <c r="C3" s="453"/>
      <c r="D3" s="435"/>
      <c r="E3" s="281"/>
      <c r="F3" s="282">
        <f>I3*0.6</f>
        <v>35.97</v>
      </c>
      <c r="G3" s="282">
        <f>I3*0.63</f>
        <v>37.7685</v>
      </c>
      <c r="H3" s="282">
        <f>I3*0.75</f>
        <v>44.962500000000006</v>
      </c>
      <c r="I3" s="290">
        <v>59.95</v>
      </c>
      <c r="J3" s="284">
        <f>I3*0.9</f>
        <v>53.955000000000005</v>
      </c>
      <c r="K3" s="285"/>
    </row>
    <row r="4" spans="1:11" ht="12">
      <c r="A4" s="286" t="s">
        <v>724</v>
      </c>
      <c r="B4" s="452" t="s">
        <v>918</v>
      </c>
      <c r="C4" s="453"/>
      <c r="D4" s="435"/>
      <c r="E4" s="281"/>
      <c r="F4" s="282">
        <f>I4*0.6</f>
        <v>35.97</v>
      </c>
      <c r="G4" s="282">
        <f>I4*0.63</f>
        <v>37.7685</v>
      </c>
      <c r="H4" s="282">
        <f>I4*0.75</f>
        <v>44.962500000000006</v>
      </c>
      <c r="I4" s="290">
        <v>59.95</v>
      </c>
      <c r="J4" s="284">
        <f>I4*0.9</f>
        <v>53.955000000000005</v>
      </c>
      <c r="K4" s="285"/>
    </row>
    <row r="5" spans="1:11" ht="12">
      <c r="A5" s="280" t="s">
        <v>919</v>
      </c>
      <c r="B5" s="434" t="s">
        <v>920</v>
      </c>
      <c r="C5" s="434"/>
      <c r="D5" s="434"/>
      <c r="E5" s="281"/>
      <c r="F5" s="282">
        <f>I5*0.6</f>
        <v>8.969999999999999</v>
      </c>
      <c r="G5" s="282">
        <f>I5*0.63</f>
        <v>9.4185</v>
      </c>
      <c r="H5" s="282">
        <f>I5*0.75</f>
        <v>11.212499999999999</v>
      </c>
      <c r="I5" s="283">
        <v>14.95</v>
      </c>
      <c r="J5" s="284">
        <f>I5*0.9</f>
        <v>13.455</v>
      </c>
      <c r="K5" s="285"/>
    </row>
    <row r="6" spans="1:11" ht="12">
      <c r="A6" s="286" t="s">
        <v>921</v>
      </c>
      <c r="B6" s="452" t="s">
        <v>1093</v>
      </c>
      <c r="C6" s="453"/>
      <c r="D6" s="435"/>
      <c r="E6" s="281"/>
      <c r="F6" s="282">
        <f>(I6*0.6)*0.06+(I6*0.6)</f>
        <v>165.3282</v>
      </c>
      <c r="G6" s="282">
        <f>(I6*0.63)*0.06+(I6*0.63)</f>
        <v>173.59461</v>
      </c>
      <c r="H6" s="282">
        <f>(I6*0.75)*0.06+(I6*0.75)</f>
        <v>206.66024999999996</v>
      </c>
      <c r="I6" s="290">
        <v>259.95</v>
      </c>
      <c r="J6" s="284">
        <f>I6*0.9</f>
        <v>233.95499999999998</v>
      </c>
      <c r="K6" s="285"/>
    </row>
    <row r="7" spans="1:10" ht="12.75" customHeight="1">
      <c r="A7" s="291"/>
      <c r="B7" s="291"/>
      <c r="C7" s="291"/>
      <c r="D7" s="291"/>
      <c r="E7" s="292"/>
      <c r="F7" s="293"/>
      <c r="G7" s="293"/>
      <c r="H7" s="293"/>
      <c r="I7" s="285"/>
      <c r="J7" s="284"/>
    </row>
    <row r="8" spans="1:10" ht="12">
      <c r="A8" s="294" t="s">
        <v>1094</v>
      </c>
      <c r="B8" s="295"/>
      <c r="C8" s="295"/>
      <c r="D8" s="295"/>
      <c r="E8" s="296"/>
      <c r="F8" s="297"/>
      <c r="G8" s="297"/>
      <c r="H8" s="297"/>
      <c r="I8" s="298"/>
      <c r="J8" s="284"/>
    </row>
    <row r="9" spans="1:10" ht="12">
      <c r="A9" s="280" t="s">
        <v>1095</v>
      </c>
      <c r="B9" s="299" t="s">
        <v>1096</v>
      </c>
      <c r="C9" s="300"/>
      <c r="D9" s="301"/>
      <c r="E9" s="302"/>
      <c r="F9" s="303">
        <f>I9*0.6</f>
        <v>6.569999999999999</v>
      </c>
      <c r="G9" s="303">
        <f>I9*0.63</f>
        <v>6.898499999999999</v>
      </c>
      <c r="H9" s="303">
        <f>I9*0.75</f>
        <v>8.212499999999999</v>
      </c>
      <c r="I9" s="290">
        <v>10.95</v>
      </c>
      <c r="J9" s="284">
        <f aca="true" t="shared" si="0" ref="J9:J31">I9*0.9</f>
        <v>9.855</v>
      </c>
    </row>
    <row r="10" spans="1:10" ht="12">
      <c r="A10" s="304" t="s">
        <v>1097</v>
      </c>
      <c r="B10" s="299" t="s">
        <v>1098</v>
      </c>
      <c r="C10" s="300"/>
      <c r="D10" s="301"/>
      <c r="E10" s="302"/>
      <c r="F10" s="303">
        <f>I10*0.6</f>
        <v>7.169999999999999</v>
      </c>
      <c r="G10" s="303">
        <f>I10*0.63</f>
        <v>7.528499999999999</v>
      </c>
      <c r="H10" s="303">
        <f>I10*0.75</f>
        <v>8.962499999999999</v>
      </c>
      <c r="I10" s="290">
        <v>11.95</v>
      </c>
      <c r="J10" s="284">
        <f t="shared" si="0"/>
        <v>10.754999999999999</v>
      </c>
    </row>
    <row r="11" spans="1:10" ht="12">
      <c r="A11" s="304" t="s">
        <v>1099</v>
      </c>
      <c r="B11" s="299" t="s">
        <v>1100</v>
      </c>
      <c r="C11" s="300"/>
      <c r="D11" s="301"/>
      <c r="E11" s="302"/>
      <c r="F11" s="303">
        <f>I11*0.6</f>
        <v>7.77</v>
      </c>
      <c r="G11" s="303">
        <f>I11*0.63</f>
        <v>8.1585</v>
      </c>
      <c r="H11" s="303">
        <f>I11*0.75</f>
        <v>9.712499999999999</v>
      </c>
      <c r="I11" s="290">
        <v>12.95</v>
      </c>
      <c r="J11" s="284">
        <f t="shared" si="0"/>
        <v>11.655</v>
      </c>
    </row>
    <row r="12" spans="1:10" ht="12">
      <c r="A12" s="280" t="s">
        <v>1101</v>
      </c>
      <c r="B12" s="299" t="s">
        <v>1102</v>
      </c>
      <c r="C12" s="300"/>
      <c r="D12" s="301"/>
      <c r="E12" s="302"/>
      <c r="F12" s="303">
        <f>I12*0.6</f>
        <v>8.37</v>
      </c>
      <c r="G12" s="303">
        <f>I12*0.63</f>
        <v>8.788499999999999</v>
      </c>
      <c r="H12" s="303">
        <f>I12*0.75</f>
        <v>10.462499999999999</v>
      </c>
      <c r="I12" s="290">
        <v>13.95</v>
      </c>
      <c r="J12" s="284">
        <f t="shared" si="0"/>
        <v>12.555</v>
      </c>
    </row>
    <row r="13" spans="1:10" ht="12">
      <c r="A13" s="280" t="s">
        <v>1103</v>
      </c>
      <c r="B13" s="299" t="s">
        <v>1104</v>
      </c>
      <c r="C13" s="300"/>
      <c r="D13" s="301"/>
      <c r="E13" s="302"/>
      <c r="F13" s="303">
        <f>I13*0.6</f>
        <v>8.969999999999999</v>
      </c>
      <c r="G13" s="303">
        <f>I13*0.63</f>
        <v>9.4185</v>
      </c>
      <c r="H13" s="303">
        <f>I13*0.75</f>
        <v>11.212499999999999</v>
      </c>
      <c r="I13" s="290">
        <v>14.95</v>
      </c>
      <c r="J13" s="284">
        <f t="shared" si="0"/>
        <v>13.455</v>
      </c>
    </row>
    <row r="14" spans="1:10" ht="12">
      <c r="A14" s="280" t="s">
        <v>1105</v>
      </c>
      <c r="B14" s="299" t="s">
        <v>940</v>
      </c>
      <c r="C14" s="300"/>
      <c r="D14" s="301"/>
      <c r="E14" s="302"/>
      <c r="F14" s="303"/>
      <c r="G14" s="303"/>
      <c r="H14" s="303"/>
      <c r="I14" s="290">
        <v>24.95</v>
      </c>
      <c r="J14" s="284">
        <f t="shared" si="0"/>
        <v>22.455</v>
      </c>
    </row>
    <row r="15" spans="1:10" ht="12">
      <c r="A15" s="280" t="s">
        <v>941</v>
      </c>
      <c r="B15" s="299" t="s">
        <v>942</v>
      </c>
      <c r="C15" s="300"/>
      <c r="D15" s="301"/>
      <c r="E15" s="302"/>
      <c r="F15" s="303"/>
      <c r="G15" s="303"/>
      <c r="H15" s="303"/>
      <c r="I15" s="290">
        <v>12.95</v>
      </c>
      <c r="J15" s="284">
        <f t="shared" si="0"/>
        <v>11.655</v>
      </c>
    </row>
    <row r="16" spans="1:10" ht="12">
      <c r="A16" s="304" t="s">
        <v>943</v>
      </c>
      <c r="B16" s="299" t="s">
        <v>944</v>
      </c>
      <c r="C16" s="300"/>
      <c r="D16" s="301"/>
      <c r="E16" s="302"/>
      <c r="F16" s="303"/>
      <c r="G16" s="303"/>
      <c r="H16" s="303"/>
      <c r="I16" s="290">
        <v>13.95</v>
      </c>
      <c r="J16" s="284">
        <f t="shared" si="0"/>
        <v>12.555</v>
      </c>
    </row>
    <row r="17" spans="1:10" ht="12">
      <c r="A17" s="304" t="s">
        <v>945</v>
      </c>
      <c r="B17" s="299" t="s">
        <v>946</v>
      </c>
      <c r="C17" s="300"/>
      <c r="D17" s="301"/>
      <c r="E17" s="302"/>
      <c r="F17" s="303"/>
      <c r="G17" s="303"/>
      <c r="H17" s="303"/>
      <c r="I17" s="290">
        <v>14.95</v>
      </c>
      <c r="J17" s="284">
        <f t="shared" si="0"/>
        <v>13.455</v>
      </c>
    </row>
    <row r="18" spans="1:10" ht="12">
      <c r="A18" s="280" t="s">
        <v>947</v>
      </c>
      <c r="B18" s="299" t="s">
        <v>948</v>
      </c>
      <c r="C18" s="300"/>
      <c r="D18" s="301"/>
      <c r="E18" s="302"/>
      <c r="F18" s="303"/>
      <c r="G18" s="303"/>
      <c r="H18" s="303"/>
      <c r="I18" s="290">
        <v>15.95</v>
      </c>
      <c r="J18" s="284">
        <f t="shared" si="0"/>
        <v>14.355</v>
      </c>
    </row>
    <row r="19" spans="1:10" ht="12">
      <c r="A19" s="280" t="s">
        <v>949</v>
      </c>
      <c r="B19" s="299" t="s">
        <v>953</v>
      </c>
      <c r="C19" s="300"/>
      <c r="D19" s="301"/>
      <c r="E19" s="302"/>
      <c r="F19" s="303"/>
      <c r="G19" s="303"/>
      <c r="H19" s="303"/>
      <c r="I19" s="290">
        <v>16.95</v>
      </c>
      <c r="J19" s="284">
        <f t="shared" si="0"/>
        <v>15.254999999999999</v>
      </c>
    </row>
    <row r="20" spans="1:10" ht="12">
      <c r="A20" s="304" t="s">
        <v>954</v>
      </c>
      <c r="B20" s="299" t="s">
        <v>955</v>
      </c>
      <c r="C20" s="300"/>
      <c r="D20" s="301"/>
      <c r="E20" s="302"/>
      <c r="F20" s="303"/>
      <c r="G20" s="303"/>
      <c r="H20" s="303"/>
      <c r="I20" s="290">
        <v>17.5</v>
      </c>
      <c r="J20" s="284">
        <f t="shared" si="0"/>
        <v>15.75</v>
      </c>
    </row>
    <row r="21" spans="1:10" ht="12">
      <c r="A21" s="304" t="s">
        <v>956</v>
      </c>
      <c r="B21" s="299" t="s">
        <v>957</v>
      </c>
      <c r="C21" s="300"/>
      <c r="D21" s="301"/>
      <c r="E21" s="302"/>
      <c r="F21" s="303"/>
      <c r="G21" s="303"/>
      <c r="H21" s="303"/>
      <c r="I21" s="290">
        <v>18.95</v>
      </c>
      <c r="J21" s="284">
        <f t="shared" si="0"/>
        <v>17.055</v>
      </c>
    </row>
    <row r="22" spans="1:10" ht="12">
      <c r="A22" s="304" t="s">
        <v>958</v>
      </c>
      <c r="B22" s="299" t="s">
        <v>959</v>
      </c>
      <c r="C22" s="300"/>
      <c r="D22" s="301"/>
      <c r="E22" s="302"/>
      <c r="F22" s="303"/>
      <c r="G22" s="303"/>
      <c r="H22" s="303"/>
      <c r="I22" s="290">
        <v>20.5</v>
      </c>
      <c r="J22" s="284">
        <f t="shared" si="0"/>
        <v>18.45</v>
      </c>
    </row>
    <row r="23" spans="1:10" ht="12">
      <c r="A23" s="280" t="s">
        <v>960</v>
      </c>
      <c r="B23" s="299" t="s">
        <v>961</v>
      </c>
      <c r="C23" s="300"/>
      <c r="D23" s="301"/>
      <c r="E23" s="302"/>
      <c r="F23" s="303"/>
      <c r="G23" s="303"/>
      <c r="H23" s="303"/>
      <c r="I23" s="290">
        <v>21.95</v>
      </c>
      <c r="J23" s="284">
        <f t="shared" si="0"/>
        <v>19.755</v>
      </c>
    </row>
    <row r="24" spans="1:10" ht="12">
      <c r="A24" s="304" t="s">
        <v>962</v>
      </c>
      <c r="B24" s="299" t="s">
        <v>963</v>
      </c>
      <c r="C24" s="300"/>
      <c r="D24" s="301"/>
      <c r="E24" s="302"/>
      <c r="F24" s="303"/>
      <c r="G24" s="303"/>
      <c r="H24" s="303"/>
      <c r="I24" s="290">
        <v>23.95</v>
      </c>
      <c r="J24" s="284">
        <f t="shared" si="0"/>
        <v>21.555</v>
      </c>
    </row>
    <row r="25" spans="1:10" ht="12">
      <c r="A25" s="304" t="s">
        <v>964</v>
      </c>
      <c r="B25" s="299" t="s">
        <v>787</v>
      </c>
      <c r="C25" s="300"/>
      <c r="D25" s="301"/>
      <c r="E25" s="302"/>
      <c r="F25" s="303"/>
      <c r="G25" s="303"/>
      <c r="H25" s="303"/>
      <c r="I25" s="290">
        <v>37.5</v>
      </c>
      <c r="J25" s="284">
        <f t="shared" si="0"/>
        <v>33.75</v>
      </c>
    </row>
    <row r="26" spans="1:10" ht="12">
      <c r="A26" s="280" t="s">
        <v>788</v>
      </c>
      <c r="B26" s="299" t="s">
        <v>789</v>
      </c>
      <c r="C26" s="300"/>
      <c r="D26" s="301"/>
      <c r="E26" s="302"/>
      <c r="F26" s="303"/>
      <c r="G26" s="303"/>
      <c r="H26" s="303"/>
      <c r="I26" s="290">
        <v>27.95</v>
      </c>
      <c r="J26" s="284">
        <f t="shared" si="0"/>
        <v>25.155</v>
      </c>
    </row>
    <row r="27" spans="1:10" ht="12">
      <c r="A27" s="280" t="s">
        <v>790</v>
      </c>
      <c r="B27" s="299" t="s">
        <v>791</v>
      </c>
      <c r="C27" s="300"/>
      <c r="D27" s="301"/>
      <c r="E27" s="302"/>
      <c r="F27" s="303"/>
      <c r="G27" s="303"/>
      <c r="H27" s="303"/>
      <c r="I27" s="290">
        <v>29.95</v>
      </c>
      <c r="J27" s="284">
        <f t="shared" si="0"/>
        <v>26.955</v>
      </c>
    </row>
    <row r="28" spans="1:10" ht="12">
      <c r="A28" s="280" t="s">
        <v>792</v>
      </c>
      <c r="B28" s="299" t="s">
        <v>793</v>
      </c>
      <c r="C28" s="300"/>
      <c r="D28" s="301"/>
      <c r="E28" s="302"/>
      <c r="F28" s="303"/>
      <c r="G28" s="303"/>
      <c r="H28" s="303"/>
      <c r="I28" s="290">
        <v>30.95</v>
      </c>
      <c r="J28" s="284">
        <f t="shared" si="0"/>
        <v>27.855</v>
      </c>
    </row>
    <row r="29" spans="1:10" ht="12">
      <c r="A29" s="280" t="s">
        <v>794</v>
      </c>
      <c r="B29" s="299" t="s">
        <v>795</v>
      </c>
      <c r="C29" s="300"/>
      <c r="D29" s="301"/>
      <c r="E29" s="302"/>
      <c r="F29" s="303"/>
      <c r="G29" s="303"/>
      <c r="H29" s="303"/>
      <c r="I29" s="290">
        <v>31.95</v>
      </c>
      <c r="J29" s="284">
        <f t="shared" si="0"/>
        <v>28.755</v>
      </c>
    </row>
    <row r="30" spans="1:10" ht="12">
      <c r="A30" s="280" t="s">
        <v>796</v>
      </c>
      <c r="B30" s="299" t="s">
        <v>976</v>
      </c>
      <c r="C30" s="300"/>
      <c r="D30" s="301"/>
      <c r="E30" s="302"/>
      <c r="F30" s="303"/>
      <c r="G30" s="303"/>
      <c r="H30" s="303"/>
      <c r="I30" s="290">
        <v>34.95</v>
      </c>
      <c r="J30" s="284">
        <f t="shared" si="0"/>
        <v>31.455000000000002</v>
      </c>
    </row>
    <row r="31" spans="1:10" ht="12">
      <c r="A31" s="280" t="s">
        <v>977</v>
      </c>
      <c r="B31" s="299" t="s">
        <v>978</v>
      </c>
      <c r="C31" s="300"/>
      <c r="D31" s="301"/>
      <c r="E31" s="302"/>
      <c r="F31" s="303">
        <f>I31*0.6</f>
        <v>22.17</v>
      </c>
      <c r="G31" s="303">
        <f>I31*0.63</f>
        <v>23.2785</v>
      </c>
      <c r="H31" s="303">
        <f>I31*0.75</f>
        <v>27.712500000000002</v>
      </c>
      <c r="I31" s="290">
        <v>36.95</v>
      </c>
      <c r="J31" s="284">
        <f t="shared" si="0"/>
        <v>33.255</v>
      </c>
    </row>
    <row r="32" spans="1:10" ht="12">
      <c r="A32" s="291"/>
      <c r="B32" s="305"/>
      <c r="C32" s="305"/>
      <c r="D32" s="305"/>
      <c r="E32" s="292"/>
      <c r="F32" s="293"/>
      <c r="G32" s="293"/>
      <c r="H32" s="293"/>
      <c r="I32" s="285"/>
      <c r="J32" s="284"/>
    </row>
    <row r="33" spans="1:10" ht="12">
      <c r="A33" s="306" t="s">
        <v>979</v>
      </c>
      <c r="B33" s="307"/>
      <c r="C33" s="307"/>
      <c r="D33" s="307"/>
      <c r="E33" s="296"/>
      <c r="F33" s="297"/>
      <c r="G33" s="297"/>
      <c r="H33" s="297"/>
      <c r="I33" s="298"/>
      <c r="J33" s="284"/>
    </row>
    <row r="34" spans="1:11" ht="12">
      <c r="A34" s="280" t="s">
        <v>980</v>
      </c>
      <c r="B34" s="446" t="s">
        <v>981</v>
      </c>
      <c r="C34" s="447"/>
      <c r="D34" s="448"/>
      <c r="E34" s="281"/>
      <c r="F34" s="282">
        <f>I34*0.6</f>
        <v>5.369999999999999</v>
      </c>
      <c r="G34" s="282">
        <f>I34*0.63</f>
        <v>5.6385</v>
      </c>
      <c r="H34" s="282">
        <f>I34*0.75</f>
        <v>6.7124999999999995</v>
      </c>
      <c r="I34" s="309">
        <v>8.95</v>
      </c>
      <c r="J34" s="284">
        <f>I34*0.9</f>
        <v>8.055</v>
      </c>
      <c r="K34" s="285"/>
    </row>
    <row r="35" spans="1:11" ht="12">
      <c r="A35" s="304" t="s">
        <v>982</v>
      </c>
      <c r="B35" s="446" t="s">
        <v>983</v>
      </c>
      <c r="C35" s="447"/>
      <c r="D35" s="448"/>
      <c r="E35" s="281"/>
      <c r="F35" s="282">
        <f>I35*0.6</f>
        <v>5.7</v>
      </c>
      <c r="G35" s="282">
        <f>I35*0.63</f>
        <v>5.985</v>
      </c>
      <c r="H35" s="282">
        <f>I35*0.75</f>
        <v>7.125</v>
      </c>
      <c r="I35" s="309">
        <v>9.5</v>
      </c>
      <c r="J35" s="284">
        <f>I35*0.9</f>
        <v>8.55</v>
      </c>
      <c r="K35" s="285"/>
    </row>
    <row r="36" spans="1:11" ht="12">
      <c r="A36" s="304" t="s">
        <v>984</v>
      </c>
      <c r="B36" s="446" t="s">
        <v>985</v>
      </c>
      <c r="C36" s="447"/>
      <c r="D36" s="448"/>
      <c r="E36" s="281"/>
      <c r="F36" s="282">
        <f>I36*0.6</f>
        <v>5.97</v>
      </c>
      <c r="G36" s="282">
        <f>I36*0.63</f>
        <v>6.2684999999999995</v>
      </c>
      <c r="H36" s="282">
        <f>I36*0.75</f>
        <v>7.4624999999999995</v>
      </c>
      <c r="I36" s="309">
        <v>9.95</v>
      </c>
      <c r="J36" s="284">
        <f>I36*0.9</f>
        <v>8.955</v>
      </c>
      <c r="K36" s="285"/>
    </row>
    <row r="37" spans="1:11" ht="12">
      <c r="A37" s="280" t="s">
        <v>986</v>
      </c>
      <c r="B37" s="446" t="s">
        <v>987</v>
      </c>
      <c r="C37" s="447"/>
      <c r="D37" s="448"/>
      <c r="E37" s="281"/>
      <c r="F37" s="282">
        <f>I37*0.6</f>
        <v>6.3</v>
      </c>
      <c r="G37" s="282">
        <f>I37*0.63</f>
        <v>6.615</v>
      </c>
      <c r="H37" s="282">
        <f>I37*0.75</f>
        <v>7.875</v>
      </c>
      <c r="I37" s="309">
        <v>10.5</v>
      </c>
      <c r="J37" s="284">
        <f>I37*0.9</f>
        <v>9.450000000000001</v>
      </c>
      <c r="K37" s="285"/>
    </row>
    <row r="38" spans="1:11" ht="12">
      <c r="A38" s="280" t="s">
        <v>814</v>
      </c>
      <c r="B38" s="446" t="s">
        <v>815</v>
      </c>
      <c r="C38" s="447"/>
      <c r="D38" s="448"/>
      <c r="E38" s="281"/>
      <c r="F38" s="282">
        <f>I38*0.6</f>
        <v>6.569999999999999</v>
      </c>
      <c r="G38" s="282">
        <f>I38*0.63</f>
        <v>6.898499999999999</v>
      </c>
      <c r="H38" s="282">
        <f>I38*0.75</f>
        <v>8.212499999999999</v>
      </c>
      <c r="I38" s="309">
        <v>10.95</v>
      </c>
      <c r="J38" s="284">
        <f>I38*0.9</f>
        <v>9.855</v>
      </c>
      <c r="K38" s="285"/>
    </row>
    <row r="39" spans="1:10" ht="12">
      <c r="A39" s="310"/>
      <c r="B39" s="310"/>
      <c r="C39" s="310"/>
      <c r="D39" s="310"/>
      <c r="E39" s="310"/>
      <c r="F39" s="311"/>
      <c r="G39" s="311"/>
      <c r="H39" s="311"/>
      <c r="I39" s="310"/>
      <c r="J39" s="284"/>
    </row>
    <row r="40" spans="1:10" ht="12">
      <c r="A40" s="306" t="s">
        <v>816</v>
      </c>
      <c r="B40" s="307"/>
      <c r="C40" s="307"/>
      <c r="D40" s="307"/>
      <c r="E40" s="296"/>
      <c r="F40" s="297"/>
      <c r="G40" s="297"/>
      <c r="H40" s="297"/>
      <c r="I40" s="298"/>
      <c r="J40" s="284"/>
    </row>
    <row r="41" spans="1:12" ht="12">
      <c r="A41" s="286" t="s">
        <v>817</v>
      </c>
      <c r="B41" s="287" t="s">
        <v>818</v>
      </c>
      <c r="C41" s="288"/>
      <c r="D41" s="289"/>
      <c r="E41" s="281"/>
      <c r="F41" s="282">
        <f aca="true" t="shared" si="1" ref="F41:F46">I41*0.6</f>
        <v>20.970000000000002</v>
      </c>
      <c r="G41" s="282">
        <f aca="true" t="shared" si="2" ref="G41:G46">I41*0.63</f>
        <v>22.018500000000003</v>
      </c>
      <c r="H41" s="282">
        <f aca="true" t="shared" si="3" ref="H41:H46">I41*0.75</f>
        <v>26.212500000000002</v>
      </c>
      <c r="I41" s="309">
        <v>34.95</v>
      </c>
      <c r="J41" s="284">
        <f aca="true" t="shared" si="4" ref="J41:J49">I41*0.9</f>
        <v>31.455000000000002</v>
      </c>
      <c r="K41" s="285"/>
      <c r="L41" s="285"/>
    </row>
    <row r="42" spans="1:12" ht="12">
      <c r="A42" s="286" t="s">
        <v>819</v>
      </c>
      <c r="B42" s="287" t="s">
        <v>820</v>
      </c>
      <c r="C42" s="288"/>
      <c r="D42" s="289"/>
      <c r="E42" s="281"/>
      <c r="F42" s="282">
        <f t="shared" si="1"/>
        <v>20.970000000000002</v>
      </c>
      <c r="G42" s="282">
        <f t="shared" si="2"/>
        <v>22.018500000000003</v>
      </c>
      <c r="H42" s="282">
        <f t="shared" si="3"/>
        <v>26.212500000000002</v>
      </c>
      <c r="I42" s="309">
        <v>34.95</v>
      </c>
      <c r="J42" s="284">
        <f t="shared" si="4"/>
        <v>31.455000000000002</v>
      </c>
      <c r="K42" s="285"/>
      <c r="L42" s="285"/>
    </row>
    <row r="43" spans="1:12" ht="12">
      <c r="A43" s="286" t="s">
        <v>821</v>
      </c>
      <c r="B43" s="287" t="s">
        <v>822</v>
      </c>
      <c r="C43" s="288"/>
      <c r="D43" s="289"/>
      <c r="E43" s="281"/>
      <c r="F43" s="282">
        <f t="shared" si="1"/>
        <v>20.970000000000002</v>
      </c>
      <c r="G43" s="282">
        <f t="shared" si="2"/>
        <v>22.018500000000003</v>
      </c>
      <c r="H43" s="282">
        <f t="shared" si="3"/>
        <v>26.212500000000002</v>
      </c>
      <c r="I43" s="309">
        <v>34.95</v>
      </c>
      <c r="J43" s="284">
        <f t="shared" si="4"/>
        <v>31.455000000000002</v>
      </c>
      <c r="K43" s="285"/>
      <c r="L43" s="285"/>
    </row>
    <row r="44" spans="1:12" ht="12">
      <c r="A44" s="286" t="s">
        <v>823</v>
      </c>
      <c r="B44" s="287" t="s">
        <v>994</v>
      </c>
      <c r="C44" s="288"/>
      <c r="D44" s="289"/>
      <c r="E44" s="281"/>
      <c r="F44" s="282">
        <f t="shared" si="1"/>
        <v>35.97</v>
      </c>
      <c r="G44" s="282">
        <f t="shared" si="2"/>
        <v>37.7685</v>
      </c>
      <c r="H44" s="282">
        <f t="shared" si="3"/>
        <v>44.962500000000006</v>
      </c>
      <c r="I44" s="290">
        <v>59.95</v>
      </c>
      <c r="J44" s="284">
        <f t="shared" si="4"/>
        <v>53.955000000000005</v>
      </c>
      <c r="K44" s="285"/>
      <c r="L44" s="310"/>
    </row>
    <row r="45" spans="1:12" ht="12">
      <c r="A45" s="286" t="s">
        <v>995</v>
      </c>
      <c r="B45" s="287" t="s">
        <v>996</v>
      </c>
      <c r="C45" s="288"/>
      <c r="D45" s="289"/>
      <c r="E45" s="281"/>
      <c r="F45" s="282">
        <f t="shared" si="1"/>
        <v>59.97</v>
      </c>
      <c r="G45" s="282">
        <f t="shared" si="2"/>
        <v>62.9685</v>
      </c>
      <c r="H45" s="282">
        <f t="shared" si="3"/>
        <v>74.9625</v>
      </c>
      <c r="I45" s="290">
        <v>99.95</v>
      </c>
      <c r="J45" s="284">
        <f t="shared" si="4"/>
        <v>89.955</v>
      </c>
      <c r="K45" s="285"/>
      <c r="L45" s="310"/>
    </row>
    <row r="46" spans="1:12" ht="12">
      <c r="A46" s="286" t="s">
        <v>997</v>
      </c>
      <c r="B46" s="287" t="s">
        <v>1182</v>
      </c>
      <c r="C46" s="288"/>
      <c r="D46" s="289"/>
      <c r="E46" s="281"/>
      <c r="F46" s="282">
        <f t="shared" si="1"/>
        <v>59.97</v>
      </c>
      <c r="G46" s="282">
        <f t="shared" si="2"/>
        <v>62.9685</v>
      </c>
      <c r="H46" s="282">
        <f t="shared" si="3"/>
        <v>74.9625</v>
      </c>
      <c r="I46" s="290">
        <v>99.95</v>
      </c>
      <c r="J46" s="284">
        <f t="shared" si="4"/>
        <v>89.955</v>
      </c>
      <c r="K46" s="285"/>
      <c r="L46" s="310"/>
    </row>
    <row r="47" spans="1:12" ht="12">
      <c r="A47" s="286" t="s">
        <v>1183</v>
      </c>
      <c r="B47" s="288" t="s">
        <v>1184</v>
      </c>
      <c r="C47" s="288"/>
      <c r="D47" s="289"/>
      <c r="E47" s="281"/>
      <c r="F47" s="312">
        <v>7.77</v>
      </c>
      <c r="G47" s="312">
        <v>8.1585</v>
      </c>
      <c r="H47" s="312">
        <v>9.7125</v>
      </c>
      <c r="I47" s="313">
        <v>12.95</v>
      </c>
      <c r="J47" s="284">
        <f t="shared" si="4"/>
        <v>11.655</v>
      </c>
      <c r="K47" s="314"/>
      <c r="L47" s="310"/>
    </row>
    <row r="48" spans="1:12" ht="12">
      <c r="A48" s="315" t="s">
        <v>1185</v>
      </c>
      <c r="B48" s="316" t="s">
        <v>1186</v>
      </c>
      <c r="C48" s="316"/>
      <c r="D48" s="317"/>
      <c r="E48" s="318"/>
      <c r="F48" s="319">
        <v>7.77</v>
      </c>
      <c r="G48" s="319">
        <v>8.1585</v>
      </c>
      <c r="H48" s="319">
        <v>9.7125</v>
      </c>
      <c r="I48" s="320">
        <v>12.95</v>
      </c>
      <c r="J48" s="284">
        <f t="shared" si="4"/>
        <v>11.655</v>
      </c>
      <c r="K48" s="314"/>
      <c r="L48" s="310"/>
    </row>
    <row r="49" spans="1:12" ht="12">
      <c r="A49" s="315" t="s">
        <v>1187</v>
      </c>
      <c r="B49" s="316" t="s">
        <v>1188</v>
      </c>
      <c r="C49" s="316"/>
      <c r="D49" s="317"/>
      <c r="E49" s="318"/>
      <c r="F49" s="319">
        <v>7.77</v>
      </c>
      <c r="G49" s="319">
        <v>8.1585</v>
      </c>
      <c r="H49" s="319">
        <v>9.7125</v>
      </c>
      <c r="I49" s="320">
        <v>12.95</v>
      </c>
      <c r="J49" s="284">
        <f t="shared" si="4"/>
        <v>11.655</v>
      </c>
      <c r="K49" s="314"/>
      <c r="L49" s="310"/>
    </row>
    <row r="50" spans="1:10" ht="12">
      <c r="A50" s="321"/>
      <c r="B50" s="322"/>
      <c r="C50" s="322"/>
      <c r="D50" s="322"/>
      <c r="E50" s="292"/>
      <c r="F50" s="293"/>
      <c r="G50" s="293"/>
      <c r="H50" s="293"/>
      <c r="I50" s="285"/>
      <c r="J50" s="284"/>
    </row>
    <row r="51" spans="1:10" ht="12">
      <c r="A51" s="294" t="s">
        <v>1189</v>
      </c>
      <c r="B51" s="275"/>
      <c r="C51" s="275"/>
      <c r="D51" s="275"/>
      <c r="E51" s="275"/>
      <c r="F51" s="276"/>
      <c r="G51" s="276"/>
      <c r="H51" s="276"/>
      <c r="I51" s="275"/>
      <c r="J51" s="284"/>
    </row>
    <row r="52" spans="1:10" ht="12">
      <c r="A52" s="280" t="s">
        <v>1190</v>
      </c>
      <c r="B52" s="434" t="s">
        <v>1191</v>
      </c>
      <c r="C52" s="434"/>
      <c r="D52" s="434"/>
      <c r="E52" s="281"/>
      <c r="F52" s="282">
        <f>I52*0.6</f>
        <v>9.569999999999999</v>
      </c>
      <c r="G52" s="282">
        <f>I52*0.63</f>
        <v>10.048499999999999</v>
      </c>
      <c r="H52" s="282">
        <f>I52*0.75</f>
        <v>11.962499999999999</v>
      </c>
      <c r="I52" s="323">
        <v>15.95</v>
      </c>
      <c r="J52" s="284">
        <f>I52*0.9</f>
        <v>14.355</v>
      </c>
    </row>
    <row r="53" spans="1:10" ht="12">
      <c r="A53" s="280" t="s">
        <v>1192</v>
      </c>
      <c r="B53" s="434" t="s">
        <v>1193</v>
      </c>
      <c r="C53" s="434"/>
      <c r="D53" s="434"/>
      <c r="E53" s="281"/>
      <c r="F53" s="282">
        <f>I53*0.6</f>
        <v>7.77</v>
      </c>
      <c r="G53" s="282">
        <f>I53*0.63</f>
        <v>8.1585</v>
      </c>
      <c r="H53" s="282">
        <f>I53*0.75</f>
        <v>9.712499999999999</v>
      </c>
      <c r="I53" s="323">
        <v>12.95</v>
      </c>
      <c r="J53" s="284">
        <f>I53*0.9</f>
        <v>11.655</v>
      </c>
    </row>
    <row r="54" spans="1:10" ht="12">
      <c r="A54" s="291"/>
      <c r="B54" s="291"/>
      <c r="C54" s="291"/>
      <c r="D54" s="291"/>
      <c r="E54" s="292"/>
      <c r="F54" s="293"/>
      <c r="G54" s="293"/>
      <c r="H54" s="293"/>
      <c r="I54" s="285"/>
      <c r="J54" s="284"/>
    </row>
    <row r="55" spans="1:10" ht="12">
      <c r="A55" s="274" t="s">
        <v>1194</v>
      </c>
      <c r="B55" s="275"/>
      <c r="C55" s="275"/>
      <c r="D55" s="275"/>
      <c r="E55" s="275"/>
      <c r="F55" s="276"/>
      <c r="G55" s="276"/>
      <c r="H55" s="276"/>
      <c r="I55" s="275"/>
      <c r="J55" s="284"/>
    </row>
    <row r="56" spans="1:12" ht="12">
      <c r="A56" s="324" t="s">
        <v>1195</v>
      </c>
      <c r="B56" s="325" t="s">
        <v>1196</v>
      </c>
      <c r="C56" s="326"/>
      <c r="D56" s="327"/>
      <c r="E56" s="327"/>
      <c r="F56" s="303">
        <f aca="true" t="shared" si="5" ref="F56:F62">I56*0.6</f>
        <v>41.97</v>
      </c>
      <c r="G56" s="303">
        <f aca="true" t="shared" si="6" ref="G56:G62">I56*0.63</f>
        <v>44.0685</v>
      </c>
      <c r="H56" s="303">
        <f aca="true" t="shared" si="7" ref="H56:H62">I56*0.75</f>
        <v>52.462500000000006</v>
      </c>
      <c r="I56" s="328">
        <v>69.95</v>
      </c>
      <c r="J56" s="284">
        <f aca="true" t="shared" si="8" ref="J56:J63">I56*0.9</f>
        <v>62.955000000000005</v>
      </c>
      <c r="K56" s="329"/>
      <c r="L56" s="329"/>
    </row>
    <row r="57" spans="1:12" ht="12">
      <c r="A57" s="304" t="s">
        <v>1197</v>
      </c>
      <c r="B57" s="432" t="s">
        <v>1198</v>
      </c>
      <c r="C57" s="428"/>
      <c r="D57" s="429"/>
      <c r="E57" s="318"/>
      <c r="F57" s="282">
        <f t="shared" si="5"/>
        <v>23.970000000000002</v>
      </c>
      <c r="G57" s="282">
        <f t="shared" si="6"/>
        <v>25.1685</v>
      </c>
      <c r="H57" s="282">
        <f t="shared" si="7"/>
        <v>29.962500000000002</v>
      </c>
      <c r="I57" s="330">
        <v>39.95</v>
      </c>
      <c r="J57" s="284">
        <f t="shared" si="8"/>
        <v>35.955000000000005</v>
      </c>
      <c r="K57" s="285"/>
      <c r="L57" s="285"/>
    </row>
    <row r="58" spans="1:12" ht="12">
      <c r="A58" s="304" t="s">
        <v>1015</v>
      </c>
      <c r="B58" s="446" t="s">
        <v>1016</v>
      </c>
      <c r="C58" s="447"/>
      <c r="D58" s="448"/>
      <c r="E58" s="281"/>
      <c r="F58" s="282">
        <f t="shared" si="5"/>
        <v>47.940000000000005</v>
      </c>
      <c r="G58" s="282">
        <f t="shared" si="6"/>
        <v>50.337</v>
      </c>
      <c r="H58" s="282">
        <f t="shared" si="7"/>
        <v>59.925000000000004</v>
      </c>
      <c r="I58" s="330">
        <v>79.9</v>
      </c>
      <c r="J58" s="284">
        <f t="shared" si="8"/>
        <v>71.91000000000001</v>
      </c>
      <c r="K58" s="285"/>
      <c r="L58" s="285"/>
    </row>
    <row r="59" spans="1:12" ht="12">
      <c r="A59" s="280" t="s">
        <v>1017</v>
      </c>
      <c r="B59" s="446" t="s">
        <v>1018</v>
      </c>
      <c r="C59" s="447"/>
      <c r="D59" s="448"/>
      <c r="E59" s="281"/>
      <c r="F59" s="282">
        <f t="shared" si="5"/>
        <v>29.97</v>
      </c>
      <c r="G59" s="282">
        <f t="shared" si="6"/>
        <v>31.468500000000002</v>
      </c>
      <c r="H59" s="282">
        <f t="shared" si="7"/>
        <v>37.462500000000006</v>
      </c>
      <c r="I59" s="283">
        <v>49.95</v>
      </c>
      <c r="J59" s="284">
        <f t="shared" si="8"/>
        <v>44.955000000000005</v>
      </c>
      <c r="K59" s="285"/>
      <c r="L59" s="285"/>
    </row>
    <row r="60" spans="1:12" ht="12">
      <c r="A60" s="280" t="s">
        <v>1019</v>
      </c>
      <c r="B60" s="446" t="s">
        <v>1020</v>
      </c>
      <c r="C60" s="447"/>
      <c r="D60" s="448"/>
      <c r="E60" s="281"/>
      <c r="F60" s="282">
        <f t="shared" si="5"/>
        <v>47.97</v>
      </c>
      <c r="G60" s="282">
        <f t="shared" si="6"/>
        <v>50.368500000000004</v>
      </c>
      <c r="H60" s="282">
        <f t="shared" si="7"/>
        <v>59.962500000000006</v>
      </c>
      <c r="I60" s="283">
        <v>79.95</v>
      </c>
      <c r="J60" s="284">
        <f t="shared" si="8"/>
        <v>71.955</v>
      </c>
      <c r="K60" s="310"/>
      <c r="L60" s="285"/>
    </row>
    <row r="61" spans="1:12" ht="12">
      <c r="A61" s="304" t="s">
        <v>1021</v>
      </c>
      <c r="B61" s="446" t="s">
        <v>1022</v>
      </c>
      <c r="C61" s="447"/>
      <c r="D61" s="448"/>
      <c r="E61" s="281"/>
      <c r="F61" s="282">
        <f t="shared" si="5"/>
        <v>14.969999999999999</v>
      </c>
      <c r="G61" s="282">
        <f t="shared" si="6"/>
        <v>15.718499999999999</v>
      </c>
      <c r="H61" s="282">
        <f t="shared" si="7"/>
        <v>18.7125</v>
      </c>
      <c r="I61" s="330">
        <v>24.95</v>
      </c>
      <c r="J61" s="284">
        <f t="shared" si="8"/>
        <v>22.455</v>
      </c>
      <c r="K61" s="285"/>
      <c r="L61" s="285"/>
    </row>
    <row r="62" spans="1:12" ht="12">
      <c r="A62" s="331" t="s">
        <v>1023</v>
      </c>
      <c r="B62" s="449" t="s">
        <v>1024</v>
      </c>
      <c r="C62" s="450"/>
      <c r="D62" s="433"/>
      <c r="E62" s="332"/>
      <c r="F62" s="282">
        <f t="shared" si="5"/>
        <v>29.97</v>
      </c>
      <c r="G62" s="282">
        <f t="shared" si="6"/>
        <v>31.468500000000002</v>
      </c>
      <c r="H62" s="282">
        <f t="shared" si="7"/>
        <v>37.462500000000006</v>
      </c>
      <c r="I62" s="290">
        <v>49.95</v>
      </c>
      <c r="J62" s="284">
        <f t="shared" si="8"/>
        <v>44.955000000000005</v>
      </c>
      <c r="K62" s="285"/>
      <c r="L62" s="285"/>
    </row>
    <row r="63" spans="1:12" ht="12">
      <c r="A63" s="331" t="s">
        <v>1025</v>
      </c>
      <c r="B63" s="449" t="s">
        <v>1026</v>
      </c>
      <c r="C63" s="450"/>
      <c r="D63" s="433"/>
      <c r="E63" s="333"/>
      <c r="F63" s="303"/>
      <c r="G63" s="303"/>
      <c r="H63" s="303"/>
      <c r="I63" s="309">
        <v>49.95</v>
      </c>
      <c r="J63" s="284">
        <f t="shared" si="8"/>
        <v>44.955000000000005</v>
      </c>
      <c r="L63" s="285"/>
    </row>
    <row r="64" spans="6:10" ht="12">
      <c r="F64" s="334"/>
      <c r="G64" s="334"/>
      <c r="H64" s="334"/>
      <c r="J64" s="284"/>
    </row>
    <row r="65" spans="1:12" ht="12">
      <c r="A65" s="306" t="s">
        <v>1027</v>
      </c>
      <c r="B65" s="275"/>
      <c r="C65" s="275"/>
      <c r="D65" s="275"/>
      <c r="E65" s="275"/>
      <c r="F65" s="276"/>
      <c r="G65" s="276"/>
      <c r="H65" s="276"/>
      <c r="I65" s="275"/>
      <c r="J65" s="284"/>
      <c r="L65" s="310"/>
    </row>
    <row r="66" spans="1:12" ht="12">
      <c r="A66" s="280" t="s">
        <v>1028</v>
      </c>
      <c r="B66" s="446" t="s">
        <v>865</v>
      </c>
      <c r="C66" s="447"/>
      <c r="D66" s="448"/>
      <c r="E66" s="281"/>
      <c r="F66" s="282">
        <f>I66*0.6</f>
        <v>7.77</v>
      </c>
      <c r="G66" s="282">
        <f>I66*0.63</f>
        <v>8.1585</v>
      </c>
      <c r="H66" s="282">
        <f>I66*0.75</f>
        <v>9.712499999999999</v>
      </c>
      <c r="I66" s="309">
        <v>12.95</v>
      </c>
      <c r="J66" s="284">
        <f>I66*0.9</f>
        <v>11.655</v>
      </c>
      <c r="L66" s="285"/>
    </row>
    <row r="67" spans="1:12" ht="12">
      <c r="A67" s="304" t="s">
        <v>866</v>
      </c>
      <c r="B67" s="446" t="s">
        <v>1031</v>
      </c>
      <c r="C67" s="447"/>
      <c r="D67" s="448"/>
      <c r="E67" s="281"/>
      <c r="F67" s="282">
        <f>I67*0.6</f>
        <v>20.970000000000002</v>
      </c>
      <c r="G67" s="282">
        <f>I67*0.63</f>
        <v>22.018500000000003</v>
      </c>
      <c r="H67" s="282">
        <f>I67*0.75</f>
        <v>26.212500000000002</v>
      </c>
      <c r="I67" s="330">
        <v>34.95</v>
      </c>
      <c r="J67" s="284">
        <f>I67*0.9</f>
        <v>31.455000000000002</v>
      </c>
      <c r="L67" s="285"/>
    </row>
    <row r="68" spans="1:12" ht="12">
      <c r="A68" s="280" t="s">
        <v>1032</v>
      </c>
      <c r="B68" s="446" t="s">
        <v>1033</v>
      </c>
      <c r="C68" s="447"/>
      <c r="D68" s="431"/>
      <c r="E68" s="281"/>
      <c r="F68" s="282">
        <f>I68*0.6</f>
        <v>14.969999999999999</v>
      </c>
      <c r="G68" s="282">
        <f>I68*0.63</f>
        <v>15.718499999999999</v>
      </c>
      <c r="H68" s="282">
        <f>I68*0.75</f>
        <v>18.7125</v>
      </c>
      <c r="I68" s="283">
        <v>24.95</v>
      </c>
      <c r="J68" s="284">
        <f>I68*0.9</f>
        <v>22.455</v>
      </c>
      <c r="L68" s="285"/>
    </row>
    <row r="69" spans="1:12" ht="12">
      <c r="A69" s="304" t="s">
        <v>1034</v>
      </c>
      <c r="B69" s="446" t="s">
        <v>1035</v>
      </c>
      <c r="C69" s="447"/>
      <c r="D69" s="448"/>
      <c r="E69" s="281"/>
      <c r="F69" s="282">
        <f>I69*0.6</f>
        <v>11.969999999999999</v>
      </c>
      <c r="G69" s="282">
        <f>I69*0.63</f>
        <v>12.5685</v>
      </c>
      <c r="H69" s="282">
        <f>I69*0.75</f>
        <v>14.962499999999999</v>
      </c>
      <c r="I69" s="330">
        <v>19.95</v>
      </c>
      <c r="J69" s="284">
        <f>I69*0.9</f>
        <v>17.955</v>
      </c>
      <c r="L69" s="285"/>
    </row>
    <row r="70" spans="1:12" ht="12">
      <c r="A70" s="304" t="s">
        <v>1036</v>
      </c>
      <c r="B70" s="446" t="s">
        <v>1037</v>
      </c>
      <c r="C70" s="447"/>
      <c r="D70" s="448"/>
      <c r="E70" s="281"/>
      <c r="F70" s="282">
        <f>I70*0.6</f>
        <v>7.77</v>
      </c>
      <c r="G70" s="282">
        <f>I70*0.63</f>
        <v>8.1585</v>
      </c>
      <c r="H70" s="282">
        <f>I70*0.75</f>
        <v>9.712499999999999</v>
      </c>
      <c r="I70" s="330">
        <v>12.95</v>
      </c>
      <c r="J70" s="284">
        <f>I70*0.9</f>
        <v>11.655</v>
      </c>
      <c r="L70" s="285"/>
    </row>
    <row r="71" spans="1:12" ht="12">
      <c r="A71" s="304"/>
      <c r="B71" s="299"/>
      <c r="C71" s="308"/>
      <c r="D71" s="308"/>
      <c r="E71" s="281"/>
      <c r="F71" s="282"/>
      <c r="G71" s="282"/>
      <c r="H71" s="282"/>
      <c r="I71" s="330"/>
      <c r="J71" s="284"/>
      <c r="L71" s="310"/>
    </row>
    <row r="72" spans="1:10" ht="12">
      <c r="A72" s="335" t="s">
        <v>1038</v>
      </c>
      <c r="B72" s="336"/>
      <c r="C72" s="337"/>
      <c r="D72" s="337"/>
      <c r="E72" s="338"/>
      <c r="F72" s="339"/>
      <c r="G72" s="339"/>
      <c r="H72" s="339"/>
      <c r="I72" s="340"/>
      <c r="J72" s="284"/>
    </row>
    <row r="73" spans="1:10" ht="12">
      <c r="A73" s="286" t="s">
        <v>1039</v>
      </c>
      <c r="B73" s="452" t="s">
        <v>1040</v>
      </c>
      <c r="C73" s="453"/>
      <c r="D73" s="454"/>
      <c r="E73" s="281"/>
      <c r="F73" s="312">
        <v>146.2482</v>
      </c>
      <c r="G73" s="312">
        <v>153.56060999999997</v>
      </c>
      <c r="H73" s="312">
        <v>182.81024999999997</v>
      </c>
      <c r="I73" s="313">
        <v>229.95</v>
      </c>
      <c r="J73" s="284">
        <f aca="true" t="shared" si="9" ref="J73:J78">I73*0.9</f>
        <v>206.95499999999998</v>
      </c>
    </row>
    <row r="74" spans="1:10" ht="12">
      <c r="A74" s="315" t="s">
        <v>1041</v>
      </c>
      <c r="B74" s="452" t="s">
        <v>1042</v>
      </c>
      <c r="C74" s="453"/>
      <c r="D74" s="454"/>
      <c r="E74" s="318"/>
      <c r="F74" s="319">
        <v>190.7682</v>
      </c>
      <c r="G74" s="319">
        <v>200.30661</v>
      </c>
      <c r="H74" s="319">
        <v>238.46024999999997</v>
      </c>
      <c r="I74" s="320">
        <v>299.95</v>
      </c>
      <c r="J74" s="284">
        <f t="shared" si="9"/>
        <v>269.955</v>
      </c>
    </row>
    <row r="75" spans="1:10" ht="12">
      <c r="A75" s="286" t="s">
        <v>1043</v>
      </c>
      <c r="B75" s="452" t="s">
        <v>1044</v>
      </c>
      <c r="C75" s="453"/>
      <c r="D75" s="435"/>
      <c r="E75" s="281"/>
      <c r="F75" s="282">
        <f>I75*0.6</f>
        <v>14.969999999999999</v>
      </c>
      <c r="G75" s="282">
        <f>I75*0.63</f>
        <v>15.718499999999999</v>
      </c>
      <c r="H75" s="282">
        <f>I75*0.75</f>
        <v>18.7125</v>
      </c>
      <c r="I75" s="290">
        <v>24.95</v>
      </c>
      <c r="J75" s="284">
        <f t="shared" si="9"/>
        <v>22.455</v>
      </c>
    </row>
    <row r="76" spans="1:12" ht="12">
      <c r="A76" s="286" t="s">
        <v>1045</v>
      </c>
      <c r="B76" s="452" t="s">
        <v>1046</v>
      </c>
      <c r="C76" s="453"/>
      <c r="D76" s="435"/>
      <c r="E76" s="281"/>
      <c r="F76" s="282">
        <f>I76*0.6</f>
        <v>29.97</v>
      </c>
      <c r="G76" s="282">
        <f>I76*0.63</f>
        <v>31.468500000000002</v>
      </c>
      <c r="H76" s="282">
        <f>I76*0.75</f>
        <v>37.462500000000006</v>
      </c>
      <c r="I76" s="290">
        <v>49.95</v>
      </c>
      <c r="J76" s="284">
        <f t="shared" si="9"/>
        <v>44.955000000000005</v>
      </c>
      <c r="L76" s="342"/>
    </row>
    <row r="77" spans="1:10" ht="12">
      <c r="A77" s="286" t="s">
        <v>1047</v>
      </c>
      <c r="B77" s="452" t="s">
        <v>885</v>
      </c>
      <c r="C77" s="453"/>
      <c r="D77" s="435"/>
      <c r="E77" s="281"/>
      <c r="F77" s="282">
        <f>I77*0.6</f>
        <v>29.97</v>
      </c>
      <c r="G77" s="282">
        <f>I77*0.63</f>
        <v>31.468500000000002</v>
      </c>
      <c r="H77" s="282">
        <f>I77*0.75</f>
        <v>37.462500000000006</v>
      </c>
      <c r="I77" s="290">
        <v>49.95</v>
      </c>
      <c r="J77" s="284">
        <f t="shared" si="9"/>
        <v>44.955000000000005</v>
      </c>
    </row>
    <row r="78" spans="1:10" ht="12">
      <c r="A78" s="280" t="s">
        <v>886</v>
      </c>
      <c r="B78" s="446" t="s">
        <v>887</v>
      </c>
      <c r="C78" s="447"/>
      <c r="D78" s="448"/>
      <c r="E78" s="281"/>
      <c r="F78" s="282">
        <f>I78*0.6</f>
        <v>3.57</v>
      </c>
      <c r="G78" s="282">
        <f>I78*0.63</f>
        <v>3.7485</v>
      </c>
      <c r="H78" s="282">
        <f>I78*0.75</f>
        <v>4.4625</v>
      </c>
      <c r="I78" s="283">
        <v>5.95</v>
      </c>
      <c r="J78" s="284">
        <f t="shared" si="9"/>
        <v>5.355</v>
      </c>
    </row>
    <row r="79" spans="1:10" ht="12">
      <c r="A79" s="291"/>
      <c r="B79" s="291"/>
      <c r="C79" s="291"/>
      <c r="D79" s="291"/>
      <c r="E79" s="292"/>
      <c r="F79" s="293"/>
      <c r="G79" s="293"/>
      <c r="H79" s="293"/>
      <c r="I79" s="285"/>
      <c r="J79" s="284"/>
    </row>
    <row r="80" spans="1:10" ht="12">
      <c r="A80" s="306" t="s">
        <v>888</v>
      </c>
      <c r="B80" s="275"/>
      <c r="C80" s="275"/>
      <c r="D80" s="275"/>
      <c r="E80" s="275"/>
      <c r="F80" s="276"/>
      <c r="G80" s="276"/>
      <c r="H80" s="276"/>
      <c r="I80" s="275"/>
      <c r="J80" s="284"/>
    </row>
    <row r="81" spans="1:10" ht="12">
      <c r="A81" s="280" t="s">
        <v>889</v>
      </c>
      <c r="B81" s="446" t="s">
        <v>890</v>
      </c>
      <c r="C81" s="447"/>
      <c r="D81" s="448"/>
      <c r="E81" s="281"/>
      <c r="F81" s="312">
        <v>5.37</v>
      </c>
      <c r="G81" s="312">
        <v>5.6385</v>
      </c>
      <c r="H81" s="312">
        <v>6.7125</v>
      </c>
      <c r="I81" s="313">
        <v>8.95</v>
      </c>
      <c r="J81" s="284">
        <f>I81*0.9</f>
        <v>8.055</v>
      </c>
    </row>
    <row r="82" spans="1:10" ht="12">
      <c r="A82" s="304" t="s">
        <v>891</v>
      </c>
      <c r="B82" s="446" t="s">
        <v>892</v>
      </c>
      <c r="C82" s="447"/>
      <c r="D82" s="448"/>
      <c r="E82" s="318"/>
      <c r="F82" s="319">
        <v>5.97</v>
      </c>
      <c r="G82" s="319">
        <v>6.2684999999999995</v>
      </c>
      <c r="H82" s="319">
        <v>7.4625</v>
      </c>
      <c r="I82" s="320">
        <v>9.95</v>
      </c>
      <c r="J82" s="284">
        <f>I82*0.9</f>
        <v>8.955</v>
      </c>
    </row>
    <row r="83" spans="1:10" ht="12">
      <c r="A83" s="304" t="s">
        <v>893</v>
      </c>
      <c r="B83" s="446" t="s">
        <v>894</v>
      </c>
      <c r="C83" s="447"/>
      <c r="D83" s="448"/>
      <c r="E83" s="318"/>
      <c r="F83" s="319">
        <v>1.77</v>
      </c>
      <c r="G83" s="319">
        <v>1.8585</v>
      </c>
      <c r="H83" s="319">
        <v>2.2125</v>
      </c>
      <c r="I83" s="320">
        <v>2.95</v>
      </c>
      <c r="J83" s="284">
        <f>I83*0.9</f>
        <v>2.6550000000000002</v>
      </c>
    </row>
    <row r="84" spans="1:10" ht="12">
      <c r="A84" s="280" t="s">
        <v>895</v>
      </c>
      <c r="B84" s="434" t="s">
        <v>1062</v>
      </c>
      <c r="C84" s="434"/>
      <c r="D84" s="434"/>
      <c r="E84" s="281"/>
      <c r="F84" s="282">
        <f>I84*0.6</f>
        <v>11.969999999999999</v>
      </c>
      <c r="G84" s="282">
        <f>I84*0.63</f>
        <v>12.5685</v>
      </c>
      <c r="H84" s="282">
        <f>I84*0.75</f>
        <v>14.962499999999999</v>
      </c>
      <c r="I84" s="283">
        <v>19.95</v>
      </c>
      <c r="J84" s="284">
        <f>I84*0.9</f>
        <v>17.955</v>
      </c>
    </row>
    <row r="85" spans="1:10" ht="12">
      <c r="A85" s="280" t="s">
        <v>1063</v>
      </c>
      <c r="B85" s="434" t="s">
        <v>1064</v>
      </c>
      <c r="C85" s="434"/>
      <c r="D85" s="434"/>
      <c r="E85" s="281"/>
      <c r="F85" s="282">
        <f>I85*0.6</f>
        <v>4.17</v>
      </c>
      <c r="G85" s="282">
        <f>I85*0.63</f>
        <v>4.3785</v>
      </c>
      <c r="H85" s="282">
        <f>I85*0.75</f>
        <v>5.2125</v>
      </c>
      <c r="I85" s="283">
        <v>6.95</v>
      </c>
      <c r="J85" s="284">
        <f>I85*0.9</f>
        <v>6.255</v>
      </c>
    </row>
    <row r="86" spans="1:10" ht="12">
      <c r="A86" s="291"/>
      <c r="B86" s="291"/>
      <c r="C86" s="291"/>
      <c r="D86" s="291"/>
      <c r="E86" s="292"/>
      <c r="F86" s="293"/>
      <c r="G86" s="293"/>
      <c r="H86" s="293"/>
      <c r="I86" s="285"/>
      <c r="J86" s="284"/>
    </row>
    <row r="87" spans="1:10" ht="12">
      <c r="A87" s="274" t="s">
        <v>1065</v>
      </c>
      <c r="B87" s="275"/>
      <c r="C87" s="275"/>
      <c r="D87" s="275"/>
      <c r="E87" s="275"/>
      <c r="F87" s="275"/>
      <c r="G87" s="275"/>
      <c r="H87" s="275"/>
      <c r="I87" s="275"/>
      <c r="J87" s="284"/>
    </row>
    <row r="88" spans="1:10" ht="12">
      <c r="A88" s="280" t="s">
        <v>1066</v>
      </c>
      <c r="B88" s="434" t="s">
        <v>1067</v>
      </c>
      <c r="C88" s="434"/>
      <c r="D88" s="434"/>
      <c r="E88" s="281"/>
      <c r="F88" s="282">
        <f aca="true" t="shared" si="10" ref="F88:F97">I88*0.6</f>
        <v>2.97</v>
      </c>
      <c r="G88" s="282">
        <f aca="true" t="shared" si="11" ref="G88:G97">I88*0.63</f>
        <v>3.1185</v>
      </c>
      <c r="H88" s="282">
        <f aca="true" t="shared" si="12" ref="H88:H97">I88*0.75</f>
        <v>3.7125000000000004</v>
      </c>
      <c r="I88" s="283">
        <v>4.95</v>
      </c>
      <c r="J88" s="284">
        <f aca="true" t="shared" si="13" ref="J88:J97">I88*0.9</f>
        <v>4.455</v>
      </c>
    </row>
    <row r="89" spans="1:10" ht="12">
      <c r="A89" s="280" t="s">
        <v>1068</v>
      </c>
      <c r="B89" s="434" t="s">
        <v>1069</v>
      </c>
      <c r="C89" s="434"/>
      <c r="D89" s="434"/>
      <c r="E89" s="281"/>
      <c r="F89" s="282">
        <f t="shared" si="10"/>
        <v>5.97</v>
      </c>
      <c r="G89" s="282">
        <f t="shared" si="11"/>
        <v>6.2684999999999995</v>
      </c>
      <c r="H89" s="282">
        <f t="shared" si="12"/>
        <v>7.4624999999999995</v>
      </c>
      <c r="I89" s="283">
        <v>9.95</v>
      </c>
      <c r="J89" s="284">
        <f t="shared" si="13"/>
        <v>8.955</v>
      </c>
    </row>
    <row r="90" spans="1:10" ht="12">
      <c r="A90" s="280" t="s">
        <v>1070</v>
      </c>
      <c r="B90" s="434" t="s">
        <v>1071</v>
      </c>
      <c r="C90" s="434"/>
      <c r="D90" s="434"/>
      <c r="E90" s="281"/>
      <c r="F90" s="282">
        <f t="shared" si="10"/>
        <v>0.8999999999999999</v>
      </c>
      <c r="G90" s="282">
        <f t="shared" si="11"/>
        <v>0.9450000000000001</v>
      </c>
      <c r="H90" s="282">
        <f t="shared" si="12"/>
        <v>1.125</v>
      </c>
      <c r="I90" s="283">
        <v>1.5</v>
      </c>
      <c r="J90" s="284">
        <f t="shared" si="13"/>
        <v>1.35</v>
      </c>
    </row>
    <row r="91" spans="1:10" ht="12">
      <c r="A91" s="280" t="s">
        <v>1072</v>
      </c>
      <c r="B91" s="434" t="s">
        <v>1073</v>
      </c>
      <c r="C91" s="434"/>
      <c r="D91" s="434"/>
      <c r="E91" s="281"/>
      <c r="F91" s="282">
        <f t="shared" si="10"/>
        <v>1.77</v>
      </c>
      <c r="G91" s="282">
        <f t="shared" si="11"/>
        <v>1.8585</v>
      </c>
      <c r="H91" s="282">
        <f t="shared" si="12"/>
        <v>2.2125000000000004</v>
      </c>
      <c r="I91" s="283">
        <v>2.95</v>
      </c>
      <c r="J91" s="284">
        <f t="shared" si="13"/>
        <v>2.6550000000000002</v>
      </c>
    </row>
    <row r="92" spans="1:10" ht="12">
      <c r="A92" s="280" t="s">
        <v>1074</v>
      </c>
      <c r="B92" s="434" t="s">
        <v>1075</v>
      </c>
      <c r="C92" s="434"/>
      <c r="D92" s="434"/>
      <c r="E92" s="281"/>
      <c r="F92" s="282">
        <f t="shared" si="10"/>
        <v>5.97</v>
      </c>
      <c r="G92" s="282">
        <f t="shared" si="11"/>
        <v>6.2684999999999995</v>
      </c>
      <c r="H92" s="282">
        <f t="shared" si="12"/>
        <v>7.4624999999999995</v>
      </c>
      <c r="I92" s="283">
        <v>9.95</v>
      </c>
      <c r="J92" s="284">
        <f t="shared" si="13"/>
        <v>8.955</v>
      </c>
    </row>
    <row r="93" spans="1:10" ht="12">
      <c r="A93" s="280" t="s">
        <v>1076</v>
      </c>
      <c r="B93" s="434" t="s">
        <v>910</v>
      </c>
      <c r="C93" s="434"/>
      <c r="D93" s="434"/>
      <c r="E93" s="281"/>
      <c r="F93" s="282">
        <f t="shared" si="10"/>
        <v>6.569999999999999</v>
      </c>
      <c r="G93" s="282">
        <f t="shared" si="11"/>
        <v>6.898499999999999</v>
      </c>
      <c r="H93" s="282">
        <f t="shared" si="12"/>
        <v>8.212499999999999</v>
      </c>
      <c r="I93" s="283">
        <v>10.95</v>
      </c>
      <c r="J93" s="284">
        <f t="shared" si="13"/>
        <v>9.855</v>
      </c>
    </row>
    <row r="94" spans="1:10" ht="12">
      <c r="A94" s="280" t="s">
        <v>911</v>
      </c>
      <c r="B94" s="434" t="s">
        <v>912</v>
      </c>
      <c r="C94" s="434"/>
      <c r="D94" s="434"/>
      <c r="E94" s="281"/>
      <c r="F94" s="282">
        <f t="shared" si="10"/>
        <v>14.969999999999999</v>
      </c>
      <c r="G94" s="282">
        <f t="shared" si="11"/>
        <v>15.718499999999999</v>
      </c>
      <c r="H94" s="282">
        <f t="shared" si="12"/>
        <v>18.7125</v>
      </c>
      <c r="I94" s="283">
        <v>24.95</v>
      </c>
      <c r="J94" s="284">
        <f t="shared" si="13"/>
        <v>22.455</v>
      </c>
    </row>
    <row r="95" spans="1:10" ht="12">
      <c r="A95" s="280" t="s">
        <v>913</v>
      </c>
      <c r="B95" s="434" t="s">
        <v>914</v>
      </c>
      <c r="C95" s="434"/>
      <c r="D95" s="434"/>
      <c r="E95" s="281"/>
      <c r="F95" s="282">
        <f t="shared" si="10"/>
        <v>5.369999999999999</v>
      </c>
      <c r="G95" s="282">
        <f t="shared" si="11"/>
        <v>5.6385</v>
      </c>
      <c r="H95" s="282">
        <f t="shared" si="12"/>
        <v>6.7124999999999995</v>
      </c>
      <c r="I95" s="283">
        <v>8.95</v>
      </c>
      <c r="J95" s="284">
        <f t="shared" si="13"/>
        <v>8.055</v>
      </c>
    </row>
    <row r="96" spans="1:10" ht="12">
      <c r="A96" s="280" t="s">
        <v>915</v>
      </c>
      <c r="B96" s="434" t="s">
        <v>916</v>
      </c>
      <c r="C96" s="434"/>
      <c r="D96" s="434"/>
      <c r="E96" s="281"/>
      <c r="F96" s="282">
        <f t="shared" si="10"/>
        <v>6.569999999999999</v>
      </c>
      <c r="G96" s="282">
        <f t="shared" si="11"/>
        <v>6.898499999999999</v>
      </c>
      <c r="H96" s="282">
        <f t="shared" si="12"/>
        <v>8.212499999999999</v>
      </c>
      <c r="I96" s="283">
        <v>10.95</v>
      </c>
      <c r="J96" s="284">
        <f t="shared" si="13"/>
        <v>9.855</v>
      </c>
    </row>
    <row r="97" spans="1:10" ht="12">
      <c r="A97" s="280" t="s">
        <v>917</v>
      </c>
      <c r="B97" s="434" t="s">
        <v>1086</v>
      </c>
      <c r="C97" s="434"/>
      <c r="D97" s="434"/>
      <c r="E97" s="281"/>
      <c r="F97" s="282">
        <f t="shared" si="10"/>
        <v>4.5</v>
      </c>
      <c r="G97" s="282">
        <f t="shared" si="11"/>
        <v>4.725</v>
      </c>
      <c r="H97" s="282">
        <f t="shared" si="12"/>
        <v>5.625</v>
      </c>
      <c r="I97" s="283">
        <v>7.5</v>
      </c>
      <c r="J97" s="284">
        <f t="shared" si="13"/>
        <v>6.75</v>
      </c>
    </row>
    <row r="98" ht="12">
      <c r="J98" s="284"/>
    </row>
    <row r="99" spans="1:12" ht="12">
      <c r="A99" s="274" t="s">
        <v>1087</v>
      </c>
      <c r="B99" s="275"/>
      <c r="C99" s="275"/>
      <c r="D99" s="275"/>
      <c r="E99" s="275"/>
      <c r="F99" s="275"/>
      <c r="G99" s="275"/>
      <c r="H99" s="275"/>
      <c r="I99" s="275"/>
      <c r="J99" s="284"/>
      <c r="L99" s="310"/>
    </row>
    <row r="100" spans="1:12" ht="12">
      <c r="A100" s="280" t="s">
        <v>1088</v>
      </c>
      <c r="B100" s="434" t="s">
        <v>1089</v>
      </c>
      <c r="C100" s="434"/>
      <c r="D100" s="434"/>
      <c r="E100" s="343"/>
      <c r="F100" s="343"/>
      <c r="G100" s="343"/>
      <c r="H100" s="343"/>
      <c r="I100" s="309">
        <v>139.95</v>
      </c>
      <c r="J100" s="284">
        <f aca="true" t="shared" si="14" ref="J100:J106">I100*0.9</f>
        <v>125.955</v>
      </c>
      <c r="L100" s="285"/>
    </row>
    <row r="101" spans="1:12" ht="12">
      <c r="A101" s="280" t="s">
        <v>1090</v>
      </c>
      <c r="B101" s="434" t="s">
        <v>1091</v>
      </c>
      <c r="C101" s="434"/>
      <c r="D101" s="434"/>
      <c r="E101" s="343"/>
      <c r="F101" s="343"/>
      <c r="G101" s="343"/>
      <c r="H101" s="343"/>
      <c r="I101" s="309">
        <v>179.95</v>
      </c>
      <c r="J101" s="284">
        <f t="shared" si="14"/>
        <v>161.95499999999998</v>
      </c>
      <c r="L101" s="285"/>
    </row>
    <row r="102" spans="1:12" ht="12">
      <c r="A102" s="286" t="s">
        <v>1092</v>
      </c>
      <c r="B102" s="452" t="s">
        <v>1267</v>
      </c>
      <c r="C102" s="453"/>
      <c r="D102" s="435"/>
      <c r="E102" s="281"/>
      <c r="F102" s="282">
        <f>I102*0.6</f>
        <v>29.97</v>
      </c>
      <c r="G102" s="282">
        <f>I102*0.63</f>
        <v>31.468500000000002</v>
      </c>
      <c r="H102" s="282">
        <f>I102*0.75</f>
        <v>37.462500000000006</v>
      </c>
      <c r="I102" s="290">
        <v>49.95</v>
      </c>
      <c r="J102" s="284">
        <f t="shared" si="14"/>
        <v>44.955000000000005</v>
      </c>
      <c r="L102" s="285"/>
    </row>
    <row r="103" spans="1:12" ht="12">
      <c r="A103" s="286" t="s">
        <v>1268</v>
      </c>
      <c r="B103" s="452" t="s">
        <v>1269</v>
      </c>
      <c r="C103" s="453"/>
      <c r="D103" s="435"/>
      <c r="E103" s="281"/>
      <c r="F103" s="282">
        <f>I103*0.6</f>
        <v>29.97</v>
      </c>
      <c r="G103" s="282">
        <f>I103*0.63</f>
        <v>31.468500000000002</v>
      </c>
      <c r="H103" s="282">
        <f>I103*0.75</f>
        <v>37.462500000000006</v>
      </c>
      <c r="I103" s="290">
        <v>49.95</v>
      </c>
      <c r="J103" s="284">
        <f t="shared" si="14"/>
        <v>44.955000000000005</v>
      </c>
      <c r="L103" s="285"/>
    </row>
    <row r="104" spans="1:12" ht="12">
      <c r="A104" s="286" t="s">
        <v>1270</v>
      </c>
      <c r="B104" s="452" t="s">
        <v>1271</v>
      </c>
      <c r="C104" s="453"/>
      <c r="D104" s="435"/>
      <c r="E104" s="281"/>
      <c r="F104" s="282">
        <f>I104*0.6</f>
        <v>29.97</v>
      </c>
      <c r="G104" s="282">
        <f>I104*0.63</f>
        <v>31.468500000000002</v>
      </c>
      <c r="H104" s="282">
        <f>I104*0.75</f>
        <v>37.462500000000006</v>
      </c>
      <c r="I104" s="290">
        <v>49.95</v>
      </c>
      <c r="J104" s="284">
        <f t="shared" si="14"/>
        <v>44.955000000000005</v>
      </c>
      <c r="L104" s="285"/>
    </row>
    <row r="105" spans="1:12" ht="12">
      <c r="A105" s="344" t="s">
        <v>1272</v>
      </c>
      <c r="B105" s="449" t="s">
        <v>1273</v>
      </c>
      <c r="C105" s="450"/>
      <c r="D105" s="451"/>
      <c r="E105" s="281"/>
      <c r="F105" s="282">
        <f>I105*0.6</f>
        <v>20.970000000000002</v>
      </c>
      <c r="G105" s="282">
        <f>I105*0.63</f>
        <v>22.018500000000003</v>
      </c>
      <c r="H105" s="282">
        <f>I105*0.75</f>
        <v>26.212500000000002</v>
      </c>
      <c r="I105" s="330">
        <v>34.95</v>
      </c>
      <c r="J105" s="284">
        <f t="shared" si="14"/>
        <v>31.455000000000002</v>
      </c>
      <c r="L105" s="285"/>
    </row>
    <row r="106" spans="1:12" ht="12">
      <c r="A106" s="344" t="s">
        <v>1274</v>
      </c>
      <c r="B106" s="449" t="s">
        <v>1275</v>
      </c>
      <c r="C106" s="450"/>
      <c r="D106" s="451"/>
      <c r="E106" s="281"/>
      <c r="F106" s="282">
        <f>I106*0.6</f>
        <v>20.970000000000002</v>
      </c>
      <c r="G106" s="282">
        <f>I106*0.63</f>
        <v>22.018500000000003</v>
      </c>
      <c r="H106" s="282">
        <f>I106*0.75</f>
        <v>26.212500000000002</v>
      </c>
      <c r="I106" s="330">
        <v>34.95</v>
      </c>
      <c r="J106" s="284">
        <f t="shared" si="14"/>
        <v>31.455000000000002</v>
      </c>
      <c r="L106" s="310"/>
    </row>
    <row r="107" spans="1:10" ht="12">
      <c r="A107" s="345"/>
      <c r="B107" s="346"/>
      <c r="C107" s="346"/>
      <c r="D107" s="346"/>
      <c r="E107" s="292"/>
      <c r="F107" s="293"/>
      <c r="G107" s="293"/>
      <c r="H107" s="293"/>
      <c r="I107" s="285"/>
      <c r="J107" s="284"/>
    </row>
    <row r="108" spans="1:12" ht="12">
      <c r="A108" s="347" t="s">
        <v>1276</v>
      </c>
      <c r="B108" s="348"/>
      <c r="C108" s="348"/>
      <c r="D108" s="348"/>
      <c r="E108" s="296"/>
      <c r="F108" s="297"/>
      <c r="G108" s="297"/>
      <c r="H108" s="297"/>
      <c r="I108" s="298"/>
      <c r="J108" s="284"/>
      <c r="L108" s="310"/>
    </row>
    <row r="109" spans="1:12" ht="12">
      <c r="A109" s="280" t="s">
        <v>1277</v>
      </c>
      <c r="B109" s="434" t="s">
        <v>1278</v>
      </c>
      <c r="C109" s="434"/>
      <c r="D109" s="434"/>
      <c r="E109" s="281"/>
      <c r="F109" s="282">
        <f>I109*0.6</f>
        <v>143.97</v>
      </c>
      <c r="G109" s="282">
        <f>I109*0.63</f>
        <v>151.1685</v>
      </c>
      <c r="H109" s="282">
        <f>I109*0.75</f>
        <v>179.96249999999998</v>
      </c>
      <c r="I109" s="283">
        <v>239.95</v>
      </c>
      <c r="J109" s="284">
        <f aca="true" t="shared" si="15" ref="J109:J118">I109*0.9</f>
        <v>215.95499999999998</v>
      </c>
      <c r="L109" s="285"/>
    </row>
    <row r="110" spans="1:12" ht="12">
      <c r="A110" s="280" t="s">
        <v>1279</v>
      </c>
      <c r="B110" s="434" t="s">
        <v>1280</v>
      </c>
      <c r="C110" s="434"/>
      <c r="D110" s="434"/>
      <c r="E110" s="281"/>
      <c r="F110" s="282">
        <f>I110*0.6</f>
        <v>161.97</v>
      </c>
      <c r="G110" s="282">
        <f>I110*0.63</f>
        <v>170.0685</v>
      </c>
      <c r="H110" s="282">
        <f>I110*0.75</f>
        <v>202.46249999999998</v>
      </c>
      <c r="I110" s="283">
        <v>269.95</v>
      </c>
      <c r="J110" s="284">
        <f t="shared" si="15"/>
        <v>242.95499999999998</v>
      </c>
      <c r="L110" s="285"/>
    </row>
    <row r="111" spans="1:12" ht="12">
      <c r="A111" s="280" t="s">
        <v>1281</v>
      </c>
      <c r="B111" s="434" t="s">
        <v>1282</v>
      </c>
      <c r="C111" s="434"/>
      <c r="D111" s="434"/>
      <c r="E111" s="281"/>
      <c r="F111" s="282">
        <f>I111*0.6</f>
        <v>11.969999999999999</v>
      </c>
      <c r="G111" s="282">
        <f>I111*0.63</f>
        <v>12.5685</v>
      </c>
      <c r="H111" s="282">
        <f>I111*0.75</f>
        <v>14.962499999999999</v>
      </c>
      <c r="I111" s="283">
        <v>19.95</v>
      </c>
      <c r="J111" s="284">
        <f t="shared" si="15"/>
        <v>17.955</v>
      </c>
      <c r="L111" s="285"/>
    </row>
    <row r="112" spans="1:12" ht="12">
      <c r="A112" s="280" t="s">
        <v>1283</v>
      </c>
      <c r="B112" s="446" t="s">
        <v>1106</v>
      </c>
      <c r="C112" s="447"/>
      <c r="D112" s="448"/>
      <c r="E112" s="281"/>
      <c r="F112" s="282">
        <f>(I112*0.6)*0.06+(I112*0.6)</f>
        <v>127.16819999999998</v>
      </c>
      <c r="G112" s="282">
        <f>(I112*0.63)*0.06+(I112*0.63)</f>
        <v>133.52661</v>
      </c>
      <c r="H112" s="282">
        <f>(I112*0.75)*0.06+(I112*0.75)</f>
        <v>158.96024999999997</v>
      </c>
      <c r="I112" s="283">
        <v>199.95</v>
      </c>
      <c r="J112" s="284">
        <f t="shared" si="15"/>
        <v>179.95499999999998</v>
      </c>
      <c r="L112" s="285"/>
    </row>
    <row r="113" spans="1:12" ht="12">
      <c r="A113" s="286" t="s">
        <v>1107</v>
      </c>
      <c r="B113" s="452" t="s">
        <v>1108</v>
      </c>
      <c r="C113" s="453"/>
      <c r="D113" s="435"/>
      <c r="E113" s="281"/>
      <c r="F113" s="282">
        <f>I113*0.6</f>
        <v>53.97</v>
      </c>
      <c r="G113" s="282">
        <f>I113*0.63</f>
        <v>56.6685</v>
      </c>
      <c r="H113" s="282">
        <f>I113*0.75</f>
        <v>67.4625</v>
      </c>
      <c r="I113" s="290">
        <v>89.95</v>
      </c>
      <c r="J113" s="284">
        <f t="shared" si="15"/>
        <v>80.955</v>
      </c>
      <c r="L113" s="285"/>
    </row>
    <row r="114" spans="1:12" ht="12">
      <c r="A114" s="286" t="s">
        <v>1109</v>
      </c>
      <c r="B114" s="452" t="s">
        <v>1110</v>
      </c>
      <c r="C114" s="453"/>
      <c r="D114" s="435"/>
      <c r="E114" s="281"/>
      <c r="F114" s="282">
        <f>I114*0.6</f>
        <v>20.970000000000002</v>
      </c>
      <c r="G114" s="282">
        <f>I114*0.63</f>
        <v>22.018500000000003</v>
      </c>
      <c r="H114" s="282">
        <f>I114*0.75</f>
        <v>26.212500000000002</v>
      </c>
      <c r="I114" s="290">
        <v>34.95</v>
      </c>
      <c r="J114" s="284">
        <f t="shared" si="15"/>
        <v>31.455000000000002</v>
      </c>
      <c r="L114" s="285"/>
    </row>
    <row r="115" spans="1:12" ht="12">
      <c r="A115" s="286" t="s">
        <v>1111</v>
      </c>
      <c r="B115" s="452" t="s">
        <v>1112</v>
      </c>
      <c r="C115" s="453"/>
      <c r="D115" s="435"/>
      <c r="E115" s="281"/>
      <c r="F115" s="282">
        <f>(I115*0.6)*0.06+(I115*0.6)</f>
        <v>38.1282</v>
      </c>
      <c r="G115" s="282">
        <f>(I115*0.63)*0.06+(I115*0.63)</f>
        <v>40.03461</v>
      </c>
      <c r="H115" s="282">
        <f>(I115*0.75)*0.06+(I115*0.75)</f>
        <v>47.660250000000005</v>
      </c>
      <c r="I115" s="290">
        <v>59.95</v>
      </c>
      <c r="J115" s="284">
        <f t="shared" si="15"/>
        <v>53.955000000000005</v>
      </c>
      <c r="L115" s="285"/>
    </row>
    <row r="116" spans="1:12" ht="12">
      <c r="A116" s="286" t="s">
        <v>1113</v>
      </c>
      <c r="B116" s="452" t="s">
        <v>1114</v>
      </c>
      <c r="C116" s="453"/>
      <c r="D116" s="435"/>
      <c r="E116" s="281"/>
      <c r="F116" s="282">
        <f>(I116*0.6)*0.06+(I116*0.6)</f>
        <v>38.1282</v>
      </c>
      <c r="G116" s="282">
        <f>(I116*0.63)*0.06+(I116*0.63)</f>
        <v>40.03461</v>
      </c>
      <c r="H116" s="282">
        <f>(I116*0.75)*0.06+(I116*0.75)</f>
        <v>47.660250000000005</v>
      </c>
      <c r="I116" s="290">
        <v>59.95</v>
      </c>
      <c r="J116" s="284">
        <f t="shared" si="15"/>
        <v>53.955000000000005</v>
      </c>
      <c r="L116" s="285"/>
    </row>
    <row r="117" spans="1:12" ht="12">
      <c r="A117" s="286" t="s">
        <v>1115</v>
      </c>
      <c r="B117" s="452" t="s">
        <v>1116</v>
      </c>
      <c r="C117" s="453"/>
      <c r="D117" s="435"/>
      <c r="E117" s="281"/>
      <c r="F117" s="282">
        <f>(I117*0.6)*0.06+(I117*0.6)</f>
        <v>50.8482</v>
      </c>
      <c r="G117" s="282">
        <f>(I117*0.63)*0.06+(I117*0.63)</f>
        <v>53.39061</v>
      </c>
      <c r="H117" s="282">
        <f>(I117*0.75)*0.06+(I117*0.75)</f>
        <v>63.56025</v>
      </c>
      <c r="I117" s="290">
        <v>79.95</v>
      </c>
      <c r="J117" s="284">
        <f t="shared" si="15"/>
        <v>71.955</v>
      </c>
      <c r="L117" s="285"/>
    </row>
    <row r="118" spans="1:12" ht="12">
      <c r="A118" s="286" t="s">
        <v>1117</v>
      </c>
      <c r="B118" s="452" t="s">
        <v>1118</v>
      </c>
      <c r="C118" s="453"/>
      <c r="D118" s="435"/>
      <c r="E118" s="281"/>
      <c r="F118" s="282">
        <f>(I118*0.6)*0.06+(I118*0.6)</f>
        <v>95.36819999999999</v>
      </c>
      <c r="G118" s="282">
        <f>(I118*0.63)*0.06+(I118*0.63)</f>
        <v>100.13660999999999</v>
      </c>
      <c r="H118" s="282">
        <f>(I118*0.75)*0.06+(I118*0.75)</f>
        <v>119.21024999999999</v>
      </c>
      <c r="I118" s="290">
        <v>149.95</v>
      </c>
      <c r="J118" s="284">
        <f t="shared" si="15"/>
        <v>134.95499999999998</v>
      </c>
      <c r="L118" s="285"/>
    </row>
    <row r="119" spans="1:12" ht="12">
      <c r="A119" s="291"/>
      <c r="B119" s="291"/>
      <c r="C119" s="291"/>
      <c r="D119" s="291"/>
      <c r="E119" s="292"/>
      <c r="F119" s="293"/>
      <c r="G119" s="293"/>
      <c r="H119" s="293"/>
      <c r="I119" s="285"/>
      <c r="J119" s="284"/>
      <c r="L119" s="310"/>
    </row>
    <row r="120" spans="1:10" ht="12">
      <c r="A120" s="274" t="s">
        <v>1119</v>
      </c>
      <c r="B120" s="275"/>
      <c r="C120" s="275"/>
      <c r="D120" s="275"/>
      <c r="E120" s="275"/>
      <c r="F120" s="275"/>
      <c r="G120" s="275"/>
      <c r="H120" s="275"/>
      <c r="I120" s="275"/>
      <c r="J120" s="284"/>
    </row>
    <row r="121" spans="1:10" ht="12">
      <c r="A121" s="280" t="s">
        <v>1120</v>
      </c>
      <c r="B121" s="446" t="s">
        <v>1121</v>
      </c>
      <c r="C121" s="447"/>
      <c r="D121" s="448"/>
      <c r="E121" s="281"/>
      <c r="F121" s="282">
        <f>I121*0.6</f>
        <v>47.97</v>
      </c>
      <c r="G121" s="282">
        <f>I121*0.63</f>
        <v>50.368500000000004</v>
      </c>
      <c r="H121" s="282">
        <f>I121*0.75</f>
        <v>59.962500000000006</v>
      </c>
      <c r="I121" s="290">
        <v>79.95</v>
      </c>
      <c r="J121" s="284">
        <f aca="true" t="shared" si="16" ref="J121:J131">I121*0.9</f>
        <v>71.955</v>
      </c>
    </row>
    <row r="122" spans="1:10" ht="12">
      <c r="A122" s="304" t="s">
        <v>1122</v>
      </c>
      <c r="B122" s="446" t="s">
        <v>950</v>
      </c>
      <c r="C122" s="447"/>
      <c r="D122" s="448"/>
      <c r="E122" s="281"/>
      <c r="F122" s="282">
        <f>I122*0.6</f>
        <v>41.97</v>
      </c>
      <c r="G122" s="282">
        <f>I122*0.63</f>
        <v>44.0685</v>
      </c>
      <c r="H122" s="282">
        <f>I122*0.75</f>
        <v>52.462500000000006</v>
      </c>
      <c r="I122" s="330">
        <v>69.95</v>
      </c>
      <c r="J122" s="284">
        <f t="shared" si="16"/>
        <v>62.955000000000005</v>
      </c>
    </row>
    <row r="123" spans="1:10" ht="12">
      <c r="A123" s="304" t="s">
        <v>951</v>
      </c>
      <c r="B123" s="446" t="s">
        <v>952</v>
      </c>
      <c r="C123" s="447"/>
      <c r="D123" s="448"/>
      <c r="E123" s="281"/>
      <c r="F123" s="282">
        <f>I123*0.6</f>
        <v>38.97</v>
      </c>
      <c r="G123" s="282">
        <f>I123*0.63</f>
        <v>40.9185</v>
      </c>
      <c r="H123" s="282">
        <f>I123*0.75</f>
        <v>48.712500000000006</v>
      </c>
      <c r="I123" s="330">
        <v>64.95</v>
      </c>
      <c r="J123" s="284">
        <f t="shared" si="16"/>
        <v>58.455000000000005</v>
      </c>
    </row>
    <row r="124" spans="1:10" ht="12">
      <c r="A124" s="349" t="s">
        <v>1126</v>
      </c>
      <c r="B124" s="449" t="s">
        <v>1127</v>
      </c>
      <c r="C124" s="450"/>
      <c r="D124" s="451"/>
      <c r="E124" s="281"/>
      <c r="F124" s="282">
        <f>(I124*0.6)*0.06+(I124*0.6)</f>
        <v>76.2882</v>
      </c>
      <c r="G124" s="282">
        <f>(I124*0.63)*0.06+(I124*0.63)</f>
        <v>80.10261</v>
      </c>
      <c r="H124" s="282">
        <f>(I124*0.75)*0.06+(I124*0.75)</f>
        <v>95.36025000000001</v>
      </c>
      <c r="I124" s="283">
        <v>119.95</v>
      </c>
      <c r="J124" s="284">
        <f t="shared" si="16"/>
        <v>107.955</v>
      </c>
    </row>
    <row r="125" spans="1:10" ht="12">
      <c r="A125" s="350" t="s">
        <v>1128</v>
      </c>
      <c r="B125" s="449" t="s">
        <v>1129</v>
      </c>
      <c r="C125" s="450"/>
      <c r="D125" s="451"/>
      <c r="E125" s="281"/>
      <c r="F125" s="282">
        <f>(I125*0.6)*0.06+(I125*0.6)</f>
        <v>89.00819999999999</v>
      </c>
      <c r="G125" s="282">
        <f>(I125*0.63)*0.06+(I125*0.63)</f>
        <v>93.45861</v>
      </c>
      <c r="H125" s="282">
        <f>(I125*0.75)*0.06+(I125*0.75)</f>
        <v>111.26024999999998</v>
      </c>
      <c r="I125" s="330">
        <v>139.95</v>
      </c>
      <c r="J125" s="284">
        <f t="shared" si="16"/>
        <v>125.955</v>
      </c>
    </row>
    <row r="126" spans="1:10" ht="12">
      <c r="A126" s="350" t="s">
        <v>1130</v>
      </c>
      <c r="B126" s="449" t="s">
        <v>1131</v>
      </c>
      <c r="C126" s="450"/>
      <c r="D126" s="451"/>
      <c r="E126" s="281"/>
      <c r="F126" s="282">
        <f>(I126*0.6)*0.06+(I126*0.6)</f>
        <v>89.00819999999999</v>
      </c>
      <c r="G126" s="282">
        <f>(I126*0.63)*0.06+(I126*0.63)</f>
        <v>93.45861</v>
      </c>
      <c r="H126" s="282">
        <f>(I126*0.75)*0.06+(I126*0.75)</f>
        <v>111.26024999999998</v>
      </c>
      <c r="I126" s="330">
        <v>139.95</v>
      </c>
      <c r="J126" s="284">
        <f t="shared" si="16"/>
        <v>125.955</v>
      </c>
    </row>
    <row r="127" spans="1:10" ht="12">
      <c r="A127" s="350" t="s">
        <v>1132</v>
      </c>
      <c r="B127" s="449" t="s">
        <v>1133</v>
      </c>
      <c r="C127" s="450"/>
      <c r="D127" s="451"/>
      <c r="E127" s="281"/>
      <c r="F127" s="282">
        <f>(I127*0.6)*0.06+(I127*0.6)</f>
        <v>101.72819999999999</v>
      </c>
      <c r="G127" s="282">
        <f>(I127*0.63)*0.06+(I127*0.63)</f>
        <v>106.81460999999999</v>
      </c>
      <c r="H127" s="282">
        <f>(I127*0.75)*0.06+(I127*0.75)</f>
        <v>127.16024999999999</v>
      </c>
      <c r="I127" s="330">
        <v>159.95</v>
      </c>
      <c r="J127" s="284">
        <f t="shared" si="16"/>
        <v>143.95499999999998</v>
      </c>
    </row>
    <row r="128" spans="1:10" ht="12">
      <c r="A128" s="280" t="s">
        <v>1134</v>
      </c>
      <c r="B128" s="446" t="s">
        <v>1135</v>
      </c>
      <c r="C128" s="447"/>
      <c r="D128" s="448"/>
      <c r="E128" s="281"/>
      <c r="F128" s="282">
        <f>I128*0.6</f>
        <v>5.97</v>
      </c>
      <c r="G128" s="282">
        <f>I128*0.63</f>
        <v>6.2684999999999995</v>
      </c>
      <c r="H128" s="282">
        <f>I128*0.75</f>
        <v>7.4624999999999995</v>
      </c>
      <c r="I128" s="283">
        <v>9.95</v>
      </c>
      <c r="J128" s="284">
        <f t="shared" si="16"/>
        <v>8.955</v>
      </c>
    </row>
    <row r="129" spans="1:10" ht="12">
      <c r="A129" s="304" t="s">
        <v>1136</v>
      </c>
      <c r="B129" s="446" t="s">
        <v>1137</v>
      </c>
      <c r="C129" s="447"/>
      <c r="D129" s="448"/>
      <c r="E129" s="281"/>
      <c r="F129" s="282">
        <f>I129*0.6</f>
        <v>8.37</v>
      </c>
      <c r="G129" s="282">
        <f>I129*0.63</f>
        <v>8.788499999999999</v>
      </c>
      <c r="H129" s="282">
        <f>I129*0.75</f>
        <v>10.462499999999999</v>
      </c>
      <c r="I129" s="330">
        <v>13.95</v>
      </c>
      <c r="J129" s="284">
        <f t="shared" si="16"/>
        <v>12.555</v>
      </c>
    </row>
    <row r="130" spans="1:10" ht="12">
      <c r="A130" s="304" t="s">
        <v>1138</v>
      </c>
      <c r="B130" s="446" t="s">
        <v>965</v>
      </c>
      <c r="C130" s="447"/>
      <c r="D130" s="448"/>
      <c r="E130" s="281"/>
      <c r="F130" s="282">
        <f>I130*0.6</f>
        <v>29.97</v>
      </c>
      <c r="G130" s="282">
        <f>I130*0.63</f>
        <v>31.468500000000002</v>
      </c>
      <c r="H130" s="282">
        <f>I130*0.75</f>
        <v>37.462500000000006</v>
      </c>
      <c r="I130" s="330">
        <v>49.95</v>
      </c>
      <c r="J130" s="284">
        <f t="shared" si="16"/>
        <v>44.955000000000005</v>
      </c>
    </row>
    <row r="131" spans="1:10" ht="12">
      <c r="A131" s="304" t="s">
        <v>966</v>
      </c>
      <c r="B131" s="446" t="s">
        <v>967</v>
      </c>
      <c r="C131" s="447"/>
      <c r="D131" s="448"/>
      <c r="E131" s="281"/>
      <c r="F131" s="282">
        <f>I131*0.6</f>
        <v>11.969999999999999</v>
      </c>
      <c r="G131" s="282">
        <f>I131*0.63</f>
        <v>12.5685</v>
      </c>
      <c r="H131" s="282">
        <f>I131*0.75</f>
        <v>14.962499999999999</v>
      </c>
      <c r="I131" s="330">
        <v>19.95</v>
      </c>
      <c r="J131" s="284">
        <f t="shared" si="16"/>
        <v>17.955</v>
      </c>
    </row>
    <row r="132" ht="12">
      <c r="J132" s="284"/>
    </row>
    <row r="133" spans="1:10" ht="12">
      <c r="A133" s="274" t="s">
        <v>968</v>
      </c>
      <c r="B133" s="275"/>
      <c r="C133" s="275"/>
      <c r="D133" s="275"/>
      <c r="E133" s="275"/>
      <c r="F133" s="275"/>
      <c r="G133" s="275"/>
      <c r="H133" s="275"/>
      <c r="I133" s="275"/>
      <c r="J133" s="284"/>
    </row>
    <row r="134" spans="1:10" ht="12">
      <c r="A134" s="280" t="s">
        <v>969</v>
      </c>
      <c r="B134" s="434" t="s">
        <v>970</v>
      </c>
      <c r="C134" s="434"/>
      <c r="D134" s="434"/>
      <c r="E134" s="281"/>
      <c r="F134" s="282">
        <f>I134*0.6</f>
        <v>53.97</v>
      </c>
      <c r="G134" s="282">
        <f>I134*0.63</f>
        <v>56.6685</v>
      </c>
      <c r="H134" s="282">
        <f>I134*0.75</f>
        <v>67.4625</v>
      </c>
      <c r="I134" s="283">
        <v>89.95</v>
      </c>
      <c r="J134" s="284">
        <f aca="true" t="shared" si="17" ref="J134:J144">I134*0.9</f>
        <v>80.955</v>
      </c>
    </row>
    <row r="135" spans="1:10" ht="12">
      <c r="A135" s="280" t="s">
        <v>971</v>
      </c>
      <c r="B135" s="434" t="s">
        <v>972</v>
      </c>
      <c r="C135" s="434"/>
      <c r="D135" s="434"/>
      <c r="E135" s="281"/>
      <c r="F135" s="282">
        <f>I135*0.6</f>
        <v>53.97</v>
      </c>
      <c r="G135" s="282">
        <f>I135*0.63</f>
        <v>56.6685</v>
      </c>
      <c r="H135" s="282">
        <f>I135*0.75</f>
        <v>67.4625</v>
      </c>
      <c r="I135" s="283">
        <v>89.95</v>
      </c>
      <c r="J135" s="284">
        <f t="shared" si="17"/>
        <v>80.955</v>
      </c>
    </row>
    <row r="136" spans="1:10" ht="12">
      <c r="A136" s="286" t="s">
        <v>973</v>
      </c>
      <c r="B136" s="452" t="s">
        <v>974</v>
      </c>
      <c r="C136" s="453"/>
      <c r="D136" s="435"/>
      <c r="E136" s="281"/>
      <c r="F136" s="282">
        <f>I136*0.6</f>
        <v>23.970000000000002</v>
      </c>
      <c r="G136" s="282">
        <f>I136*0.63</f>
        <v>25.1685</v>
      </c>
      <c r="H136" s="282">
        <f>I136*0.75</f>
        <v>29.962500000000002</v>
      </c>
      <c r="I136" s="290">
        <v>39.95</v>
      </c>
      <c r="J136" s="284">
        <f t="shared" si="17"/>
        <v>35.955000000000005</v>
      </c>
    </row>
    <row r="137" spans="1:10" ht="12">
      <c r="A137" s="286" t="s">
        <v>975</v>
      </c>
      <c r="B137" s="452" t="s">
        <v>1153</v>
      </c>
      <c r="C137" s="453"/>
      <c r="D137" s="435"/>
      <c r="E137" s="281"/>
      <c r="F137" s="282">
        <f>I137*0.6</f>
        <v>23.970000000000002</v>
      </c>
      <c r="G137" s="282">
        <f>I137*0.63</f>
        <v>25.1685</v>
      </c>
      <c r="H137" s="282">
        <f>I137*0.75</f>
        <v>29.962500000000002</v>
      </c>
      <c r="I137" s="290">
        <v>39.95</v>
      </c>
      <c r="J137" s="284">
        <f t="shared" si="17"/>
        <v>35.955000000000005</v>
      </c>
    </row>
    <row r="138" spans="1:10" ht="12">
      <c r="A138" s="286" t="s">
        <v>1154</v>
      </c>
      <c r="B138" s="452" t="s">
        <v>1155</v>
      </c>
      <c r="C138" s="453"/>
      <c r="D138" s="435"/>
      <c r="E138" s="281"/>
      <c r="F138" s="282">
        <f>I138*0.6</f>
        <v>14.969999999999999</v>
      </c>
      <c r="G138" s="282">
        <f>I138*0.63</f>
        <v>15.718499999999999</v>
      </c>
      <c r="H138" s="282">
        <f>I138*0.75</f>
        <v>18.7125</v>
      </c>
      <c r="I138" s="290">
        <v>24.95</v>
      </c>
      <c r="J138" s="284">
        <f t="shared" si="17"/>
        <v>22.455</v>
      </c>
    </row>
    <row r="139" spans="1:10" ht="12">
      <c r="A139" s="286" t="s">
        <v>1156</v>
      </c>
      <c r="B139" s="287" t="s">
        <v>1157</v>
      </c>
      <c r="C139" s="288"/>
      <c r="D139" s="289"/>
      <c r="E139" s="281"/>
      <c r="F139" s="282">
        <f>(I139*0.6)*0.06+(I139*0.6)</f>
        <v>12.688199999999998</v>
      </c>
      <c r="G139" s="282">
        <f>(I139*0.63)*0.06+(I139*0.63)</f>
        <v>13.322610000000001</v>
      </c>
      <c r="H139" s="282">
        <f>(I139*0.75)*0.06+(I139*0.75)</f>
        <v>15.860249999999999</v>
      </c>
      <c r="I139" s="290">
        <v>19.95</v>
      </c>
      <c r="J139" s="284">
        <f t="shared" si="17"/>
        <v>17.955</v>
      </c>
    </row>
    <row r="140" spans="1:10" ht="12">
      <c r="A140" s="286" t="s">
        <v>1158</v>
      </c>
      <c r="B140" s="287" t="s">
        <v>1159</v>
      </c>
      <c r="C140" s="288"/>
      <c r="D140" s="289"/>
      <c r="E140" s="281"/>
      <c r="F140" s="282">
        <f>(I140*0.6)*0.06+(I140*0.6)</f>
        <v>15.868199999999998</v>
      </c>
      <c r="G140" s="282">
        <f>(I140*0.63)*0.06+(I140*0.63)</f>
        <v>16.66161</v>
      </c>
      <c r="H140" s="282">
        <f>(I140*0.75)*0.06+(I140*0.75)</f>
        <v>19.83525</v>
      </c>
      <c r="I140" s="290">
        <v>24.95</v>
      </c>
      <c r="J140" s="284">
        <f t="shared" si="17"/>
        <v>22.455</v>
      </c>
    </row>
    <row r="141" spans="1:10" ht="12">
      <c r="A141" s="280" t="s">
        <v>1160</v>
      </c>
      <c r="B141" s="351" t="s">
        <v>1161</v>
      </c>
      <c r="C141" s="352"/>
      <c r="D141" s="353"/>
      <c r="E141" s="281"/>
      <c r="F141" s="282">
        <f>I141*0.6</f>
        <v>8.969999999999999</v>
      </c>
      <c r="G141" s="282">
        <f>I141*0.63</f>
        <v>9.4185</v>
      </c>
      <c r="H141" s="282">
        <f>I141*0.75</f>
        <v>11.212499999999999</v>
      </c>
      <c r="I141" s="283">
        <v>14.95</v>
      </c>
      <c r="J141" s="284">
        <f t="shared" si="17"/>
        <v>13.455</v>
      </c>
    </row>
    <row r="142" spans="1:10" ht="12">
      <c r="A142" s="280" t="s">
        <v>1162</v>
      </c>
      <c r="B142" s="351" t="s">
        <v>1163</v>
      </c>
      <c r="C142" s="352"/>
      <c r="D142" s="353"/>
      <c r="E142" s="281"/>
      <c r="F142" s="282">
        <f>I142*0.6</f>
        <v>11.969999999999999</v>
      </c>
      <c r="G142" s="282">
        <f>I142*0.63</f>
        <v>12.5685</v>
      </c>
      <c r="H142" s="282">
        <f>I142*0.75</f>
        <v>14.962499999999999</v>
      </c>
      <c r="I142" s="283">
        <v>19.95</v>
      </c>
      <c r="J142" s="284">
        <f t="shared" si="17"/>
        <v>17.955</v>
      </c>
    </row>
    <row r="143" spans="1:10" ht="12">
      <c r="A143" s="286" t="s">
        <v>1164</v>
      </c>
      <c r="B143" s="354" t="s">
        <v>1165</v>
      </c>
      <c r="C143" s="355"/>
      <c r="D143" s="356"/>
      <c r="E143" s="281"/>
      <c r="F143" s="282">
        <f>I143*0.6</f>
        <v>17.97</v>
      </c>
      <c r="G143" s="282">
        <f>I143*0.63</f>
        <v>18.8685</v>
      </c>
      <c r="H143" s="282">
        <f>I143*0.75</f>
        <v>22.4625</v>
      </c>
      <c r="I143" s="290">
        <v>29.95</v>
      </c>
      <c r="J143" s="284">
        <f t="shared" si="17"/>
        <v>26.955</v>
      </c>
    </row>
    <row r="144" spans="1:10" ht="12">
      <c r="A144" s="286" t="s">
        <v>1166</v>
      </c>
      <c r="B144" s="452" t="s">
        <v>1167</v>
      </c>
      <c r="C144" s="453"/>
      <c r="D144" s="435"/>
      <c r="E144" s="281"/>
      <c r="F144" s="282">
        <f>I144*0.6</f>
        <v>17.97</v>
      </c>
      <c r="G144" s="282">
        <f>I144*0.63</f>
        <v>18.8685</v>
      </c>
      <c r="H144" s="282">
        <f>I144*0.75</f>
        <v>22.4625</v>
      </c>
      <c r="I144" s="290">
        <v>29.95</v>
      </c>
      <c r="J144" s="284">
        <f t="shared" si="17"/>
        <v>26.955</v>
      </c>
    </row>
    <row r="145" ht="12">
      <c r="J145" s="284"/>
    </row>
    <row r="146" spans="1:10" ht="12">
      <c r="A146" s="294" t="s">
        <v>1168</v>
      </c>
      <c r="B146" s="275"/>
      <c r="C146" s="275"/>
      <c r="D146" s="275"/>
      <c r="E146" s="275"/>
      <c r="F146" s="275"/>
      <c r="G146" s="275"/>
      <c r="H146" s="275"/>
      <c r="I146" s="275"/>
      <c r="J146" s="284"/>
    </row>
    <row r="147" spans="1:10" ht="12">
      <c r="A147" s="357" t="s">
        <v>1169</v>
      </c>
      <c r="B147" s="449" t="s">
        <v>988</v>
      </c>
      <c r="C147" s="450"/>
      <c r="D147" s="451"/>
      <c r="E147" s="281"/>
      <c r="F147" s="282">
        <f aca="true" t="shared" si="18" ref="F147:F155">I147*0.6</f>
        <v>53.97</v>
      </c>
      <c r="G147" s="282">
        <f aca="true" t="shared" si="19" ref="G147:G155">I147*0.63</f>
        <v>56.6685</v>
      </c>
      <c r="H147" s="282">
        <f aca="true" t="shared" si="20" ref="H147:H155">I147*0.75</f>
        <v>67.4625</v>
      </c>
      <c r="I147" s="283">
        <v>89.95</v>
      </c>
      <c r="J147" s="284">
        <f aca="true" t="shared" si="21" ref="J147:J155">I147*0.9</f>
        <v>80.955</v>
      </c>
    </row>
    <row r="148" spans="1:10" ht="12">
      <c r="A148" s="344" t="s">
        <v>989</v>
      </c>
      <c r="B148" s="449" t="s">
        <v>990</v>
      </c>
      <c r="C148" s="450"/>
      <c r="D148" s="451"/>
      <c r="E148" s="281"/>
      <c r="F148" s="282">
        <f t="shared" si="18"/>
        <v>59.97</v>
      </c>
      <c r="G148" s="282">
        <f t="shared" si="19"/>
        <v>62.9685</v>
      </c>
      <c r="H148" s="282">
        <f t="shared" si="20"/>
        <v>74.9625</v>
      </c>
      <c r="I148" s="330">
        <v>99.95</v>
      </c>
      <c r="J148" s="284">
        <f t="shared" si="21"/>
        <v>89.955</v>
      </c>
    </row>
    <row r="149" spans="1:10" ht="12">
      <c r="A149" s="344" t="s">
        <v>991</v>
      </c>
      <c r="B149" s="357" t="s">
        <v>992</v>
      </c>
      <c r="C149" s="358"/>
      <c r="D149" s="359"/>
      <c r="E149" s="281"/>
      <c r="F149" s="282">
        <f t="shared" si="18"/>
        <v>47.97</v>
      </c>
      <c r="G149" s="282">
        <f t="shared" si="19"/>
        <v>50.368500000000004</v>
      </c>
      <c r="H149" s="282">
        <f t="shared" si="20"/>
        <v>59.962500000000006</v>
      </c>
      <c r="I149" s="330">
        <v>79.95</v>
      </c>
      <c r="J149" s="284">
        <f t="shared" si="21"/>
        <v>71.955</v>
      </c>
    </row>
    <row r="150" spans="1:10" ht="12">
      <c r="A150" s="344" t="s">
        <v>993</v>
      </c>
      <c r="B150" s="357" t="s">
        <v>1176</v>
      </c>
      <c r="C150" s="358"/>
      <c r="D150" s="359"/>
      <c r="E150" s="281"/>
      <c r="F150" s="282">
        <f t="shared" si="18"/>
        <v>47.97</v>
      </c>
      <c r="G150" s="282">
        <f t="shared" si="19"/>
        <v>50.368500000000004</v>
      </c>
      <c r="H150" s="282">
        <f t="shared" si="20"/>
        <v>59.962500000000006</v>
      </c>
      <c r="I150" s="330">
        <v>79.95</v>
      </c>
      <c r="J150" s="284">
        <f t="shared" si="21"/>
        <v>71.955</v>
      </c>
    </row>
    <row r="151" spans="1:10" ht="12">
      <c r="A151" s="344" t="s">
        <v>1177</v>
      </c>
      <c r="B151" s="449" t="s">
        <v>1178</v>
      </c>
      <c r="C151" s="450"/>
      <c r="D151" s="451"/>
      <c r="E151" s="281"/>
      <c r="F151" s="282">
        <f t="shared" si="18"/>
        <v>29.97</v>
      </c>
      <c r="G151" s="282">
        <f t="shared" si="19"/>
        <v>31.468500000000002</v>
      </c>
      <c r="H151" s="282">
        <f t="shared" si="20"/>
        <v>37.462500000000006</v>
      </c>
      <c r="I151" s="330">
        <v>49.95</v>
      </c>
      <c r="J151" s="284">
        <f t="shared" si="21"/>
        <v>44.955000000000005</v>
      </c>
    </row>
    <row r="152" spans="1:10" ht="12">
      <c r="A152" s="344" t="s">
        <v>1179</v>
      </c>
      <c r="B152" s="449" t="s">
        <v>1180</v>
      </c>
      <c r="C152" s="450"/>
      <c r="D152" s="451"/>
      <c r="E152" s="281"/>
      <c r="F152" s="282">
        <f t="shared" si="18"/>
        <v>29.97</v>
      </c>
      <c r="G152" s="282">
        <f t="shared" si="19"/>
        <v>31.468500000000002</v>
      </c>
      <c r="H152" s="282">
        <f t="shared" si="20"/>
        <v>37.462500000000006</v>
      </c>
      <c r="I152" s="330">
        <v>49.95</v>
      </c>
      <c r="J152" s="284">
        <f t="shared" si="21"/>
        <v>44.955000000000005</v>
      </c>
    </row>
    <row r="153" spans="1:10" ht="12">
      <c r="A153" s="344" t="s">
        <v>1181</v>
      </c>
      <c r="B153" s="357" t="s">
        <v>1343</v>
      </c>
      <c r="C153" s="358"/>
      <c r="D153" s="360"/>
      <c r="E153" s="281"/>
      <c r="F153" s="282">
        <f t="shared" si="18"/>
        <v>53.97</v>
      </c>
      <c r="G153" s="282">
        <f t="shared" si="19"/>
        <v>56.6685</v>
      </c>
      <c r="H153" s="282">
        <f t="shared" si="20"/>
        <v>67.4625</v>
      </c>
      <c r="I153" s="330">
        <v>89.95</v>
      </c>
      <c r="J153" s="284">
        <f t="shared" si="21"/>
        <v>80.955</v>
      </c>
    </row>
    <row r="154" spans="1:10" ht="12">
      <c r="A154" s="344" t="s">
        <v>1344</v>
      </c>
      <c r="B154" s="357" t="s">
        <v>1345</v>
      </c>
      <c r="C154" s="358"/>
      <c r="D154" s="360"/>
      <c r="E154" s="281"/>
      <c r="F154" s="282">
        <f t="shared" si="18"/>
        <v>53.97</v>
      </c>
      <c r="G154" s="282">
        <f t="shared" si="19"/>
        <v>56.6685</v>
      </c>
      <c r="H154" s="282">
        <f t="shared" si="20"/>
        <v>67.4625</v>
      </c>
      <c r="I154" s="330">
        <v>89.95</v>
      </c>
      <c r="J154" s="284">
        <f t="shared" si="21"/>
        <v>80.955</v>
      </c>
    </row>
    <row r="155" spans="1:10" ht="12">
      <c r="A155" s="280" t="s">
        <v>1346</v>
      </c>
      <c r="B155" s="434" t="s">
        <v>1347</v>
      </c>
      <c r="C155" s="434"/>
      <c r="D155" s="434"/>
      <c r="E155" s="281"/>
      <c r="F155" s="282">
        <f t="shared" si="18"/>
        <v>53.97</v>
      </c>
      <c r="G155" s="282">
        <f t="shared" si="19"/>
        <v>56.6685</v>
      </c>
      <c r="H155" s="282">
        <f t="shared" si="20"/>
        <v>67.4625</v>
      </c>
      <c r="I155" s="283">
        <v>89.95</v>
      </c>
      <c r="J155" s="284">
        <f t="shared" si="21"/>
        <v>80.955</v>
      </c>
    </row>
    <row r="156" spans="1:10" ht="12">
      <c r="A156" s="291"/>
      <c r="B156" s="291"/>
      <c r="C156" s="291"/>
      <c r="D156" s="291"/>
      <c r="E156" s="292"/>
      <c r="F156" s="293"/>
      <c r="G156" s="293"/>
      <c r="H156" s="293"/>
      <c r="I156" s="285"/>
      <c r="J156" s="284"/>
    </row>
    <row r="157" spans="1:10" ht="12">
      <c r="A157" s="274" t="s">
        <v>1348</v>
      </c>
      <c r="B157" s="275"/>
      <c r="C157" s="275"/>
      <c r="D157" s="275"/>
      <c r="E157" s="275"/>
      <c r="F157" s="275"/>
      <c r="G157" s="275"/>
      <c r="H157" s="275"/>
      <c r="I157" s="275"/>
      <c r="J157" s="284"/>
    </row>
    <row r="158" spans="1:10" ht="12">
      <c r="A158" s="280" t="s">
        <v>1349</v>
      </c>
      <c r="B158" s="446" t="s">
        <v>1350</v>
      </c>
      <c r="C158" s="447"/>
      <c r="D158" s="448"/>
      <c r="E158" s="281"/>
      <c r="F158" s="282">
        <f aca="true" t="shared" si="22" ref="F158:F170">I158*0.6</f>
        <v>17.97</v>
      </c>
      <c r="G158" s="282">
        <f aca="true" t="shared" si="23" ref="G158:G170">I158*0.63</f>
        <v>18.8685</v>
      </c>
      <c r="H158" s="282">
        <f aca="true" t="shared" si="24" ref="H158:H170">I158*0.75</f>
        <v>22.4625</v>
      </c>
      <c r="I158" s="283">
        <v>29.95</v>
      </c>
      <c r="J158" s="284">
        <f aca="true" t="shared" si="25" ref="J158:J170">I158*0.9</f>
        <v>26.955</v>
      </c>
    </row>
    <row r="159" spans="1:10" ht="12">
      <c r="A159" s="304" t="s">
        <v>1351</v>
      </c>
      <c r="B159" s="446" t="s">
        <v>1352</v>
      </c>
      <c r="C159" s="447"/>
      <c r="D159" s="448"/>
      <c r="E159" s="281"/>
      <c r="F159" s="282">
        <f t="shared" si="22"/>
        <v>10.17</v>
      </c>
      <c r="G159" s="282">
        <f t="shared" si="23"/>
        <v>10.6785</v>
      </c>
      <c r="H159" s="282">
        <f t="shared" si="24"/>
        <v>12.712499999999999</v>
      </c>
      <c r="I159" s="330">
        <v>16.95</v>
      </c>
      <c r="J159" s="284">
        <f t="shared" si="25"/>
        <v>15.254999999999999</v>
      </c>
    </row>
    <row r="160" spans="1:10" ht="12">
      <c r="A160" s="304" t="s">
        <v>1353</v>
      </c>
      <c r="B160" s="446" t="s">
        <v>1354</v>
      </c>
      <c r="C160" s="447"/>
      <c r="D160" s="448"/>
      <c r="E160" s="281"/>
      <c r="F160" s="282">
        <f t="shared" si="22"/>
        <v>5.369999999999999</v>
      </c>
      <c r="G160" s="282">
        <f t="shared" si="23"/>
        <v>5.6385</v>
      </c>
      <c r="H160" s="282">
        <f t="shared" si="24"/>
        <v>6.7124999999999995</v>
      </c>
      <c r="I160" s="330">
        <v>8.95</v>
      </c>
      <c r="J160" s="284">
        <f t="shared" si="25"/>
        <v>8.055</v>
      </c>
    </row>
    <row r="161" spans="1:10" ht="12">
      <c r="A161" s="304" t="s">
        <v>1355</v>
      </c>
      <c r="B161" s="446" t="s">
        <v>1199</v>
      </c>
      <c r="C161" s="447"/>
      <c r="D161" s="448"/>
      <c r="E161" s="281"/>
      <c r="F161" s="282">
        <f t="shared" si="22"/>
        <v>14.37</v>
      </c>
      <c r="G161" s="282">
        <f t="shared" si="23"/>
        <v>15.0885</v>
      </c>
      <c r="H161" s="282">
        <f t="shared" si="24"/>
        <v>17.9625</v>
      </c>
      <c r="I161" s="330">
        <v>23.95</v>
      </c>
      <c r="J161" s="284">
        <f t="shared" si="25"/>
        <v>21.555</v>
      </c>
    </row>
    <row r="162" spans="1:10" ht="12">
      <c r="A162" s="280" t="s">
        <v>1200</v>
      </c>
      <c r="B162" s="446" t="s">
        <v>1201</v>
      </c>
      <c r="C162" s="447"/>
      <c r="D162" s="448"/>
      <c r="E162" s="281"/>
      <c r="F162" s="282">
        <f t="shared" si="22"/>
        <v>10.17</v>
      </c>
      <c r="G162" s="282">
        <f t="shared" si="23"/>
        <v>10.6785</v>
      </c>
      <c r="H162" s="282">
        <f t="shared" si="24"/>
        <v>12.712499999999999</v>
      </c>
      <c r="I162" s="330">
        <v>16.95</v>
      </c>
      <c r="J162" s="284">
        <f t="shared" si="25"/>
        <v>15.254999999999999</v>
      </c>
    </row>
    <row r="163" spans="1:10" ht="12">
      <c r="A163" s="280" t="s">
        <v>1202</v>
      </c>
      <c r="B163" s="446" t="s">
        <v>1203</v>
      </c>
      <c r="C163" s="447"/>
      <c r="D163" s="448"/>
      <c r="E163" s="281"/>
      <c r="F163" s="282">
        <f t="shared" si="22"/>
        <v>7.169999999999999</v>
      </c>
      <c r="G163" s="282">
        <f t="shared" si="23"/>
        <v>7.528499999999999</v>
      </c>
      <c r="H163" s="282">
        <f t="shared" si="24"/>
        <v>8.962499999999999</v>
      </c>
      <c r="I163" s="330">
        <v>11.95</v>
      </c>
      <c r="J163" s="284">
        <f t="shared" si="25"/>
        <v>10.754999999999999</v>
      </c>
    </row>
    <row r="164" spans="1:10" ht="12">
      <c r="A164" s="304" t="s">
        <v>1204</v>
      </c>
      <c r="B164" s="446" t="s">
        <v>1205</v>
      </c>
      <c r="C164" s="447"/>
      <c r="D164" s="448"/>
      <c r="E164" s="281"/>
      <c r="F164" s="282">
        <f t="shared" si="22"/>
        <v>16.169999999999998</v>
      </c>
      <c r="G164" s="282">
        <f t="shared" si="23"/>
        <v>16.9785</v>
      </c>
      <c r="H164" s="282">
        <f t="shared" si="24"/>
        <v>20.2125</v>
      </c>
      <c r="I164" s="330">
        <v>26.95</v>
      </c>
      <c r="J164" s="284">
        <f t="shared" si="25"/>
        <v>24.255</v>
      </c>
    </row>
    <row r="165" spans="1:10" ht="12">
      <c r="A165" s="280" t="s">
        <v>1206</v>
      </c>
      <c r="B165" s="434" t="s">
        <v>1207</v>
      </c>
      <c r="C165" s="434"/>
      <c r="D165" s="434"/>
      <c r="E165" s="281"/>
      <c r="F165" s="282">
        <f t="shared" si="22"/>
        <v>17.97</v>
      </c>
      <c r="G165" s="282">
        <f t="shared" si="23"/>
        <v>18.8685</v>
      </c>
      <c r="H165" s="282">
        <f t="shared" si="24"/>
        <v>22.4625</v>
      </c>
      <c r="I165" s="283">
        <v>29.95</v>
      </c>
      <c r="J165" s="284">
        <f t="shared" si="25"/>
        <v>26.955</v>
      </c>
    </row>
    <row r="166" spans="1:10" ht="12">
      <c r="A166" s="280" t="s">
        <v>1208</v>
      </c>
      <c r="B166" s="434" t="s">
        <v>1209</v>
      </c>
      <c r="C166" s="434"/>
      <c r="D166" s="434"/>
      <c r="E166" s="281"/>
      <c r="F166" s="282">
        <f t="shared" si="22"/>
        <v>35.97</v>
      </c>
      <c r="G166" s="282">
        <f t="shared" si="23"/>
        <v>37.7685</v>
      </c>
      <c r="H166" s="282">
        <f t="shared" si="24"/>
        <v>44.962500000000006</v>
      </c>
      <c r="I166" s="283">
        <v>59.95</v>
      </c>
      <c r="J166" s="284">
        <f t="shared" si="25"/>
        <v>53.955000000000005</v>
      </c>
    </row>
    <row r="167" spans="1:10" ht="12">
      <c r="A167" s="280" t="s">
        <v>1210</v>
      </c>
      <c r="B167" s="434" t="s">
        <v>1211</v>
      </c>
      <c r="C167" s="434"/>
      <c r="D167" s="434"/>
      <c r="E167" s="281"/>
      <c r="F167" s="282">
        <f t="shared" si="22"/>
        <v>35.97</v>
      </c>
      <c r="G167" s="282">
        <f t="shared" si="23"/>
        <v>37.7685</v>
      </c>
      <c r="H167" s="282">
        <f t="shared" si="24"/>
        <v>44.962500000000006</v>
      </c>
      <c r="I167" s="283">
        <v>59.95</v>
      </c>
      <c r="J167" s="284">
        <f t="shared" si="25"/>
        <v>53.955000000000005</v>
      </c>
    </row>
    <row r="168" spans="1:10" ht="12">
      <c r="A168" s="304" t="s">
        <v>1212</v>
      </c>
      <c r="B168" s="446" t="s">
        <v>1029</v>
      </c>
      <c r="C168" s="447"/>
      <c r="D168" s="448"/>
      <c r="E168" s="281"/>
      <c r="F168" s="282">
        <f t="shared" si="22"/>
        <v>8.969999999999999</v>
      </c>
      <c r="G168" s="282">
        <f t="shared" si="23"/>
        <v>9.4185</v>
      </c>
      <c r="H168" s="282">
        <f t="shared" si="24"/>
        <v>11.212499999999999</v>
      </c>
      <c r="I168" s="330">
        <v>14.95</v>
      </c>
      <c r="J168" s="284">
        <f t="shared" si="25"/>
        <v>13.455</v>
      </c>
    </row>
    <row r="169" spans="1:10" ht="12">
      <c r="A169" s="304" t="s">
        <v>1030</v>
      </c>
      <c r="B169" s="446" t="s">
        <v>1215</v>
      </c>
      <c r="C169" s="447"/>
      <c r="D169" s="448"/>
      <c r="E169" s="281"/>
      <c r="F169" s="282">
        <f t="shared" si="22"/>
        <v>20.970000000000002</v>
      </c>
      <c r="G169" s="282">
        <f t="shared" si="23"/>
        <v>22.018500000000003</v>
      </c>
      <c r="H169" s="282">
        <f t="shared" si="24"/>
        <v>26.212500000000002</v>
      </c>
      <c r="I169" s="330">
        <v>34.95</v>
      </c>
      <c r="J169" s="284">
        <f t="shared" si="25"/>
        <v>31.455000000000002</v>
      </c>
    </row>
    <row r="170" spans="1:10" ht="12">
      <c r="A170" s="304" t="s">
        <v>1216</v>
      </c>
      <c r="B170" s="446" t="s">
        <v>1217</v>
      </c>
      <c r="C170" s="447"/>
      <c r="D170" s="448"/>
      <c r="E170" s="281"/>
      <c r="F170" s="282">
        <f t="shared" si="22"/>
        <v>8.969999999999999</v>
      </c>
      <c r="G170" s="282">
        <f t="shared" si="23"/>
        <v>9.4185</v>
      </c>
      <c r="H170" s="282">
        <f t="shared" si="24"/>
        <v>11.212499999999999</v>
      </c>
      <c r="I170" s="330">
        <v>14.95</v>
      </c>
      <c r="J170" s="284">
        <f t="shared" si="25"/>
        <v>13.455</v>
      </c>
    </row>
    <row r="171" ht="12">
      <c r="J171" s="284"/>
    </row>
    <row r="172" spans="1:10" ht="12">
      <c r="A172" s="306" t="s">
        <v>1218</v>
      </c>
      <c r="B172" s="275"/>
      <c r="C172" s="275"/>
      <c r="D172" s="275"/>
      <c r="E172" s="275"/>
      <c r="F172" s="275"/>
      <c r="G172" s="275"/>
      <c r="H172" s="275"/>
      <c r="I172" s="275"/>
      <c r="J172" s="284"/>
    </row>
    <row r="173" spans="1:10" ht="12">
      <c r="A173" s="280" t="s">
        <v>1219</v>
      </c>
      <c r="B173" s="434" t="s">
        <v>1220</v>
      </c>
      <c r="C173" s="434"/>
      <c r="D173" s="434"/>
      <c r="E173" s="281"/>
      <c r="F173" s="282">
        <f aca="true" t="shared" si="26" ref="F173:F178">I173*0.6</f>
        <v>34.77</v>
      </c>
      <c r="G173" s="282">
        <f aca="true" t="shared" si="27" ref="G173:G178">I173*0.63</f>
        <v>36.508500000000005</v>
      </c>
      <c r="H173" s="282">
        <f aca="true" t="shared" si="28" ref="H173:H178">I173*0.75</f>
        <v>43.462500000000006</v>
      </c>
      <c r="I173" s="283">
        <v>57.95</v>
      </c>
      <c r="J173" s="284">
        <f aca="true" t="shared" si="29" ref="J173:J178">I173*0.9</f>
        <v>52.155</v>
      </c>
    </row>
    <row r="174" spans="1:10" ht="12">
      <c r="A174" s="280" t="s">
        <v>1221</v>
      </c>
      <c r="B174" s="434" t="s">
        <v>1222</v>
      </c>
      <c r="C174" s="434"/>
      <c r="D174" s="434"/>
      <c r="E174" s="281"/>
      <c r="F174" s="282">
        <f t="shared" si="26"/>
        <v>38.97</v>
      </c>
      <c r="G174" s="282">
        <f t="shared" si="27"/>
        <v>40.9185</v>
      </c>
      <c r="H174" s="282">
        <f t="shared" si="28"/>
        <v>48.712500000000006</v>
      </c>
      <c r="I174" s="283">
        <v>64.95</v>
      </c>
      <c r="J174" s="284">
        <f t="shared" si="29"/>
        <v>58.455000000000005</v>
      </c>
    </row>
    <row r="175" spans="1:10" ht="12">
      <c r="A175" s="280" t="s">
        <v>1223</v>
      </c>
      <c r="B175" s="434" t="s">
        <v>1224</v>
      </c>
      <c r="C175" s="434"/>
      <c r="D175" s="434"/>
      <c r="E175" s="281"/>
      <c r="F175" s="282">
        <f t="shared" si="26"/>
        <v>11.969999999999999</v>
      </c>
      <c r="G175" s="282">
        <f t="shared" si="27"/>
        <v>12.5685</v>
      </c>
      <c r="H175" s="282">
        <f t="shared" si="28"/>
        <v>14.962499999999999</v>
      </c>
      <c r="I175" s="283">
        <v>19.95</v>
      </c>
      <c r="J175" s="284">
        <f t="shared" si="29"/>
        <v>17.955</v>
      </c>
    </row>
    <row r="176" spans="1:10" ht="12">
      <c r="A176" s="280" t="s">
        <v>1225</v>
      </c>
      <c r="B176" s="434" t="s">
        <v>1226</v>
      </c>
      <c r="C176" s="434"/>
      <c r="D176" s="434"/>
      <c r="E176" s="281"/>
      <c r="F176" s="282">
        <f t="shared" si="26"/>
        <v>16.77</v>
      </c>
      <c r="G176" s="282">
        <f t="shared" si="27"/>
        <v>17.6085</v>
      </c>
      <c r="H176" s="282">
        <f t="shared" si="28"/>
        <v>20.9625</v>
      </c>
      <c r="I176" s="283">
        <v>27.95</v>
      </c>
      <c r="J176" s="284">
        <f t="shared" si="29"/>
        <v>25.155</v>
      </c>
    </row>
    <row r="177" spans="1:10" ht="12">
      <c r="A177" s="280" t="s">
        <v>1227</v>
      </c>
      <c r="B177" s="434" t="s">
        <v>1048</v>
      </c>
      <c r="C177" s="434"/>
      <c r="D177" s="434"/>
      <c r="E177" s="281"/>
      <c r="F177" s="282">
        <f t="shared" si="26"/>
        <v>22.5</v>
      </c>
      <c r="G177" s="282">
        <f t="shared" si="27"/>
        <v>23.625</v>
      </c>
      <c r="H177" s="282">
        <f t="shared" si="28"/>
        <v>28.125</v>
      </c>
      <c r="I177" s="283">
        <v>37.5</v>
      </c>
      <c r="J177" s="284">
        <f t="shared" si="29"/>
        <v>33.75</v>
      </c>
    </row>
    <row r="178" spans="1:10" ht="12">
      <c r="A178" s="280" t="s">
        <v>1049</v>
      </c>
      <c r="B178" s="434" t="s">
        <v>1050</v>
      </c>
      <c r="C178" s="434"/>
      <c r="D178" s="434"/>
      <c r="E178" s="281"/>
      <c r="F178" s="282">
        <f t="shared" si="26"/>
        <v>28.77</v>
      </c>
      <c r="G178" s="282">
        <f t="shared" si="27"/>
        <v>30.2085</v>
      </c>
      <c r="H178" s="282">
        <f t="shared" si="28"/>
        <v>35.962500000000006</v>
      </c>
      <c r="I178" s="283">
        <v>47.95</v>
      </c>
      <c r="J178" s="284">
        <f t="shared" si="29"/>
        <v>43.155</v>
      </c>
    </row>
    <row r="179" ht="12">
      <c r="J179" s="284"/>
    </row>
    <row r="180" spans="1:10" ht="12">
      <c r="A180" s="306" t="s">
        <v>1051</v>
      </c>
      <c r="B180" s="275"/>
      <c r="C180" s="275"/>
      <c r="D180" s="275"/>
      <c r="E180" s="275"/>
      <c r="F180" s="275"/>
      <c r="G180" s="275"/>
      <c r="H180" s="275"/>
      <c r="I180" s="275"/>
      <c r="J180" s="284"/>
    </row>
    <row r="181" spans="1:10" ht="12">
      <c r="A181" s="280" t="s">
        <v>1052</v>
      </c>
      <c r="B181" s="434" t="s">
        <v>1053</v>
      </c>
      <c r="C181" s="434"/>
      <c r="D181" s="434"/>
      <c r="E181" s="281"/>
      <c r="F181" s="282">
        <f aca="true" t="shared" si="30" ref="F181:F187">I181*0.6</f>
        <v>59.97</v>
      </c>
      <c r="G181" s="282">
        <f aca="true" t="shared" si="31" ref="G181:G187">I181*0.63</f>
        <v>62.9685</v>
      </c>
      <c r="H181" s="282">
        <f aca="true" t="shared" si="32" ref="H181:H187">I181*0.75</f>
        <v>74.9625</v>
      </c>
      <c r="I181" s="283">
        <v>99.95</v>
      </c>
      <c r="J181" s="284">
        <f aca="true" t="shared" si="33" ref="J181:J187">I181*0.9</f>
        <v>89.955</v>
      </c>
    </row>
    <row r="182" spans="1:10" ht="12">
      <c r="A182" s="280" t="s">
        <v>1054</v>
      </c>
      <c r="B182" s="434" t="s">
        <v>1055</v>
      </c>
      <c r="C182" s="434"/>
      <c r="D182" s="434"/>
      <c r="E182" s="281"/>
      <c r="F182" s="282">
        <f t="shared" si="30"/>
        <v>83.96999999999998</v>
      </c>
      <c r="G182" s="282">
        <f t="shared" si="31"/>
        <v>88.1685</v>
      </c>
      <c r="H182" s="282">
        <f t="shared" si="32"/>
        <v>104.96249999999999</v>
      </c>
      <c r="I182" s="283">
        <v>139.95</v>
      </c>
      <c r="J182" s="284">
        <f t="shared" si="33"/>
        <v>125.955</v>
      </c>
    </row>
    <row r="183" spans="1:10" ht="12">
      <c r="A183" s="280" t="s">
        <v>1056</v>
      </c>
      <c r="B183" s="434" t="s">
        <v>1057</v>
      </c>
      <c r="C183" s="434"/>
      <c r="D183" s="434"/>
      <c r="E183" s="281"/>
      <c r="F183" s="282">
        <f t="shared" si="30"/>
        <v>95.96999999999998</v>
      </c>
      <c r="G183" s="282">
        <f t="shared" si="31"/>
        <v>100.76849999999999</v>
      </c>
      <c r="H183" s="282">
        <f t="shared" si="32"/>
        <v>119.96249999999999</v>
      </c>
      <c r="I183" s="283">
        <v>159.95</v>
      </c>
      <c r="J183" s="284">
        <f t="shared" si="33"/>
        <v>143.95499999999998</v>
      </c>
    </row>
    <row r="184" spans="1:10" ht="12">
      <c r="A184" s="280" t="s">
        <v>1058</v>
      </c>
      <c r="B184" s="434" t="s">
        <v>1059</v>
      </c>
      <c r="C184" s="434"/>
      <c r="D184" s="434"/>
      <c r="E184" s="281"/>
      <c r="F184" s="282">
        <f t="shared" si="30"/>
        <v>77.96999999999998</v>
      </c>
      <c r="G184" s="282">
        <f t="shared" si="31"/>
        <v>81.8685</v>
      </c>
      <c r="H184" s="282">
        <f t="shared" si="32"/>
        <v>97.46249999999999</v>
      </c>
      <c r="I184" s="283">
        <v>129.95</v>
      </c>
      <c r="J184" s="284">
        <f t="shared" si="33"/>
        <v>116.955</v>
      </c>
    </row>
    <row r="185" spans="1:10" ht="12">
      <c r="A185" s="280" t="s">
        <v>1060</v>
      </c>
      <c r="B185" s="434" t="s">
        <v>1061</v>
      </c>
      <c r="C185" s="434"/>
      <c r="D185" s="434"/>
      <c r="E185" s="281"/>
      <c r="F185" s="282">
        <f t="shared" si="30"/>
        <v>53.97</v>
      </c>
      <c r="G185" s="282">
        <f t="shared" si="31"/>
        <v>56.6685</v>
      </c>
      <c r="H185" s="282">
        <f t="shared" si="32"/>
        <v>67.4625</v>
      </c>
      <c r="I185" s="283">
        <v>89.95</v>
      </c>
      <c r="J185" s="284">
        <f t="shared" si="33"/>
        <v>80.955</v>
      </c>
    </row>
    <row r="186" spans="1:10" ht="12">
      <c r="A186" s="280" t="s">
        <v>1238</v>
      </c>
      <c r="B186" s="434" t="s">
        <v>1239</v>
      </c>
      <c r="C186" s="434"/>
      <c r="D186" s="434"/>
      <c r="E186" s="281"/>
      <c r="F186" s="282">
        <f t="shared" si="30"/>
        <v>65.97</v>
      </c>
      <c r="G186" s="282">
        <f t="shared" si="31"/>
        <v>69.2685</v>
      </c>
      <c r="H186" s="282">
        <f t="shared" si="32"/>
        <v>82.4625</v>
      </c>
      <c r="I186" s="283">
        <v>109.95</v>
      </c>
      <c r="J186" s="284">
        <f t="shared" si="33"/>
        <v>98.955</v>
      </c>
    </row>
    <row r="187" spans="1:10" ht="12">
      <c r="A187" s="280" t="s">
        <v>1240</v>
      </c>
      <c r="B187" s="434" t="s">
        <v>1241</v>
      </c>
      <c r="C187" s="434"/>
      <c r="D187" s="434"/>
      <c r="E187" s="281"/>
      <c r="F187" s="282">
        <f t="shared" si="30"/>
        <v>17.97</v>
      </c>
      <c r="G187" s="282">
        <f t="shared" si="31"/>
        <v>18.8685</v>
      </c>
      <c r="H187" s="282">
        <f t="shared" si="32"/>
        <v>22.4625</v>
      </c>
      <c r="I187" s="283">
        <v>29.95</v>
      </c>
      <c r="J187" s="284">
        <f t="shared" si="33"/>
        <v>26.955</v>
      </c>
    </row>
    <row r="188" ht="12">
      <c r="J188" s="284"/>
    </row>
    <row r="189" spans="1:10" ht="12">
      <c r="A189" s="306" t="s">
        <v>1242</v>
      </c>
      <c r="B189" s="275"/>
      <c r="C189" s="275"/>
      <c r="D189" s="275"/>
      <c r="E189" s="275"/>
      <c r="F189" s="275"/>
      <c r="G189" s="275"/>
      <c r="H189" s="275"/>
      <c r="I189" s="275"/>
      <c r="J189" s="284"/>
    </row>
    <row r="190" spans="1:10" ht="12">
      <c r="A190" s="286" t="s">
        <v>1243</v>
      </c>
      <c r="B190" s="287" t="s">
        <v>1244</v>
      </c>
      <c r="C190" s="288"/>
      <c r="D190" s="289"/>
      <c r="E190" s="281"/>
      <c r="F190" s="282">
        <f aca="true" t="shared" si="34" ref="F190:F196">(I190*0.6)*0.06+(I190*0.6)</f>
        <v>63.5682</v>
      </c>
      <c r="G190" s="282">
        <f aca="true" t="shared" si="35" ref="G190:G196">(I190*0.63)*0.06+(I190*0.63)</f>
        <v>66.74661</v>
      </c>
      <c r="H190" s="282">
        <f aca="true" t="shared" si="36" ref="H190:H196">(I190*0.75)*0.06+(I190*0.75)</f>
        <v>79.46025</v>
      </c>
      <c r="I190" s="290">
        <v>99.95</v>
      </c>
      <c r="J190" s="284">
        <f aca="true" t="shared" si="37" ref="J190:J196">I190*0.9</f>
        <v>89.955</v>
      </c>
    </row>
    <row r="191" spans="1:10" ht="12">
      <c r="A191" s="286" t="s">
        <v>1245</v>
      </c>
      <c r="B191" s="287" t="s">
        <v>1246</v>
      </c>
      <c r="C191" s="288"/>
      <c r="D191" s="289"/>
      <c r="E191" s="281"/>
      <c r="F191" s="282">
        <f t="shared" si="34"/>
        <v>69.9282</v>
      </c>
      <c r="G191" s="282">
        <f t="shared" si="35"/>
        <v>73.42461</v>
      </c>
      <c r="H191" s="282">
        <f t="shared" si="36"/>
        <v>87.41025</v>
      </c>
      <c r="I191" s="290">
        <v>109.95</v>
      </c>
      <c r="J191" s="284">
        <f t="shared" si="37"/>
        <v>98.955</v>
      </c>
    </row>
    <row r="192" spans="1:10" ht="12">
      <c r="A192" s="286" t="s">
        <v>1247</v>
      </c>
      <c r="B192" s="287" t="s">
        <v>1248</v>
      </c>
      <c r="C192" s="288"/>
      <c r="D192" s="289"/>
      <c r="E192" s="281"/>
      <c r="F192" s="282">
        <f t="shared" si="34"/>
        <v>76.2882</v>
      </c>
      <c r="G192" s="282">
        <f t="shared" si="35"/>
        <v>80.10261</v>
      </c>
      <c r="H192" s="282">
        <f t="shared" si="36"/>
        <v>95.36025000000001</v>
      </c>
      <c r="I192" s="290">
        <v>119.95</v>
      </c>
      <c r="J192" s="284">
        <f t="shared" si="37"/>
        <v>107.955</v>
      </c>
    </row>
    <row r="193" spans="1:10" ht="12">
      <c r="A193" s="286" t="s">
        <v>1249</v>
      </c>
      <c r="B193" s="287" t="s">
        <v>1250</v>
      </c>
      <c r="C193" s="288"/>
      <c r="D193" s="289"/>
      <c r="E193" s="281"/>
      <c r="F193" s="282">
        <f t="shared" si="34"/>
        <v>82.64819999999999</v>
      </c>
      <c r="G193" s="282">
        <f t="shared" si="35"/>
        <v>86.78061</v>
      </c>
      <c r="H193" s="282">
        <f t="shared" si="36"/>
        <v>103.31025</v>
      </c>
      <c r="I193" s="290">
        <v>129.95</v>
      </c>
      <c r="J193" s="284">
        <f t="shared" si="37"/>
        <v>116.955</v>
      </c>
    </row>
    <row r="194" spans="1:10" ht="12">
      <c r="A194" s="286" t="s">
        <v>1251</v>
      </c>
      <c r="B194" s="287" t="s">
        <v>1252</v>
      </c>
      <c r="C194" s="288"/>
      <c r="D194" s="289"/>
      <c r="E194" s="281"/>
      <c r="F194" s="282">
        <f t="shared" si="34"/>
        <v>89.00819999999999</v>
      </c>
      <c r="G194" s="282">
        <f t="shared" si="35"/>
        <v>93.45861</v>
      </c>
      <c r="H194" s="282">
        <f t="shared" si="36"/>
        <v>111.26024999999998</v>
      </c>
      <c r="I194" s="290">
        <v>139.95</v>
      </c>
      <c r="J194" s="284">
        <f t="shared" si="37"/>
        <v>125.955</v>
      </c>
    </row>
    <row r="195" spans="1:10" ht="12">
      <c r="A195" s="286" t="s">
        <v>1253</v>
      </c>
      <c r="B195" s="287" t="s">
        <v>1254</v>
      </c>
      <c r="C195" s="288"/>
      <c r="D195" s="289"/>
      <c r="E195" s="281"/>
      <c r="F195" s="282">
        <f t="shared" si="34"/>
        <v>95.36819999999999</v>
      </c>
      <c r="G195" s="282">
        <f t="shared" si="35"/>
        <v>100.13660999999999</v>
      </c>
      <c r="H195" s="282">
        <f t="shared" si="36"/>
        <v>119.21024999999999</v>
      </c>
      <c r="I195" s="290">
        <v>149.95</v>
      </c>
      <c r="J195" s="284">
        <f t="shared" si="37"/>
        <v>134.95499999999998</v>
      </c>
    </row>
    <row r="196" spans="1:10" ht="12">
      <c r="A196" s="286" t="s">
        <v>1255</v>
      </c>
      <c r="B196" s="287" t="s">
        <v>1077</v>
      </c>
      <c r="C196" s="288"/>
      <c r="D196" s="289"/>
      <c r="E196" s="281"/>
      <c r="F196" s="282">
        <f t="shared" si="34"/>
        <v>101.72819999999999</v>
      </c>
      <c r="G196" s="282">
        <f t="shared" si="35"/>
        <v>106.81460999999999</v>
      </c>
      <c r="H196" s="282">
        <f t="shared" si="36"/>
        <v>127.16024999999999</v>
      </c>
      <c r="I196" s="290">
        <v>159.95</v>
      </c>
      <c r="J196" s="284">
        <f t="shared" si="37"/>
        <v>143.95499999999998</v>
      </c>
    </row>
    <row r="197" ht="12">
      <c r="J197" s="284"/>
    </row>
    <row r="198" spans="1:10" ht="12">
      <c r="A198" s="294" t="s">
        <v>1078</v>
      </c>
      <c r="B198" s="275"/>
      <c r="C198" s="275"/>
      <c r="D198" s="275"/>
      <c r="E198" s="275"/>
      <c r="F198" s="275"/>
      <c r="G198" s="275"/>
      <c r="H198" s="275"/>
      <c r="I198" s="275"/>
      <c r="J198" s="284"/>
    </row>
    <row r="199" spans="1:10" ht="12">
      <c r="A199" s="286" t="s">
        <v>1079</v>
      </c>
      <c r="B199" s="287" t="s">
        <v>1080</v>
      </c>
      <c r="C199" s="288"/>
      <c r="D199" s="289"/>
      <c r="E199" s="281"/>
      <c r="F199" s="282">
        <f aca="true" t="shared" si="38" ref="F199:F212">(I199*0.6)*0.06+(I199*0.6)</f>
        <v>76.2882</v>
      </c>
      <c r="G199" s="282">
        <f aca="true" t="shared" si="39" ref="G199:G212">(I199*0.63)*0.06+(I199*0.63)</f>
        <v>80.10261</v>
      </c>
      <c r="H199" s="282">
        <f aca="true" t="shared" si="40" ref="H199:H212">(I199*0.75)*0.06+(I199*0.75)</f>
        <v>95.36025000000001</v>
      </c>
      <c r="I199" s="290">
        <v>119.95</v>
      </c>
      <c r="J199" s="284">
        <f aca="true" t="shared" si="41" ref="J199:J212">I199*0.9</f>
        <v>107.955</v>
      </c>
    </row>
    <row r="200" spans="1:10" ht="12">
      <c r="A200" s="286" t="s">
        <v>1081</v>
      </c>
      <c r="B200" s="287" t="s">
        <v>1082</v>
      </c>
      <c r="C200" s="288"/>
      <c r="D200" s="289"/>
      <c r="E200" s="281"/>
      <c r="F200" s="282">
        <f t="shared" si="38"/>
        <v>76.2882</v>
      </c>
      <c r="G200" s="282">
        <f t="shared" si="39"/>
        <v>80.10261</v>
      </c>
      <c r="H200" s="282">
        <f t="shared" si="40"/>
        <v>95.36025000000001</v>
      </c>
      <c r="I200" s="290">
        <v>119.95</v>
      </c>
      <c r="J200" s="284">
        <f t="shared" si="41"/>
        <v>107.955</v>
      </c>
    </row>
    <row r="201" spans="1:10" ht="12">
      <c r="A201" s="286" t="s">
        <v>1083</v>
      </c>
      <c r="B201" s="287" t="s">
        <v>1084</v>
      </c>
      <c r="C201" s="288"/>
      <c r="D201" s="289"/>
      <c r="E201" s="281"/>
      <c r="F201" s="282">
        <f t="shared" si="38"/>
        <v>89.00819999999999</v>
      </c>
      <c r="G201" s="282">
        <f t="shared" si="39"/>
        <v>93.45861</v>
      </c>
      <c r="H201" s="282">
        <f t="shared" si="40"/>
        <v>111.26024999999998</v>
      </c>
      <c r="I201" s="290">
        <v>139.95</v>
      </c>
      <c r="J201" s="284">
        <f t="shared" si="41"/>
        <v>125.955</v>
      </c>
    </row>
    <row r="202" spans="1:10" ht="12">
      <c r="A202" s="286" t="s">
        <v>1085</v>
      </c>
      <c r="B202" s="287" t="s">
        <v>1262</v>
      </c>
      <c r="C202" s="288"/>
      <c r="D202" s="289"/>
      <c r="E202" s="281"/>
      <c r="F202" s="282">
        <f t="shared" si="38"/>
        <v>89.00819999999999</v>
      </c>
      <c r="G202" s="282">
        <f t="shared" si="39"/>
        <v>93.45861</v>
      </c>
      <c r="H202" s="282">
        <f t="shared" si="40"/>
        <v>111.26024999999998</v>
      </c>
      <c r="I202" s="290">
        <v>139.95</v>
      </c>
      <c r="J202" s="284">
        <f t="shared" si="41"/>
        <v>125.955</v>
      </c>
    </row>
    <row r="203" spans="1:10" ht="12">
      <c r="A203" s="286" t="s">
        <v>1263</v>
      </c>
      <c r="B203" s="287" t="s">
        <v>1264</v>
      </c>
      <c r="C203" s="288"/>
      <c r="D203" s="289"/>
      <c r="E203" s="281"/>
      <c r="F203" s="282">
        <f t="shared" si="38"/>
        <v>101.72819999999999</v>
      </c>
      <c r="G203" s="282">
        <f t="shared" si="39"/>
        <v>106.81460999999999</v>
      </c>
      <c r="H203" s="282">
        <f t="shared" si="40"/>
        <v>127.16024999999999</v>
      </c>
      <c r="I203" s="290">
        <v>159.95</v>
      </c>
      <c r="J203" s="284">
        <f t="shared" si="41"/>
        <v>143.95499999999998</v>
      </c>
    </row>
    <row r="204" spans="1:10" ht="12">
      <c r="A204" s="286" t="s">
        <v>1265</v>
      </c>
      <c r="B204" s="287" t="s">
        <v>1266</v>
      </c>
      <c r="C204" s="288"/>
      <c r="D204" s="289"/>
      <c r="E204" s="281"/>
      <c r="F204" s="282">
        <f t="shared" si="38"/>
        <v>101.72819999999999</v>
      </c>
      <c r="G204" s="282">
        <f t="shared" si="39"/>
        <v>106.81460999999999</v>
      </c>
      <c r="H204" s="282">
        <f t="shared" si="40"/>
        <v>127.16024999999999</v>
      </c>
      <c r="I204" s="290">
        <v>159.95</v>
      </c>
      <c r="J204" s="284">
        <f t="shared" si="41"/>
        <v>143.95499999999998</v>
      </c>
    </row>
    <row r="205" spans="1:10" ht="12">
      <c r="A205" s="286" t="s">
        <v>1405</v>
      </c>
      <c r="B205" s="287" t="s">
        <v>1406</v>
      </c>
      <c r="C205" s="288"/>
      <c r="D205" s="289"/>
      <c r="E205" s="281"/>
      <c r="F205" s="282">
        <f t="shared" si="38"/>
        <v>114.44819999999999</v>
      </c>
      <c r="G205" s="282">
        <f t="shared" si="39"/>
        <v>120.17061</v>
      </c>
      <c r="H205" s="282">
        <f t="shared" si="40"/>
        <v>143.06024999999997</v>
      </c>
      <c r="I205" s="290">
        <v>179.95</v>
      </c>
      <c r="J205" s="284">
        <f t="shared" si="41"/>
        <v>161.95499999999998</v>
      </c>
    </row>
    <row r="206" spans="1:10" ht="12">
      <c r="A206" s="286" t="s">
        <v>1407</v>
      </c>
      <c r="B206" s="287" t="s">
        <v>1408</v>
      </c>
      <c r="C206" s="288"/>
      <c r="D206" s="289"/>
      <c r="E206" s="281"/>
      <c r="F206" s="282">
        <f t="shared" si="38"/>
        <v>114.44819999999999</v>
      </c>
      <c r="G206" s="282">
        <f t="shared" si="39"/>
        <v>120.17061</v>
      </c>
      <c r="H206" s="282">
        <f t="shared" si="40"/>
        <v>143.06024999999997</v>
      </c>
      <c r="I206" s="290">
        <v>179.95</v>
      </c>
      <c r="J206" s="284">
        <f t="shared" si="41"/>
        <v>161.95499999999998</v>
      </c>
    </row>
    <row r="207" spans="1:10" ht="12">
      <c r="A207" s="286" t="s">
        <v>1409</v>
      </c>
      <c r="B207" s="287" t="s">
        <v>1410</v>
      </c>
      <c r="C207" s="288"/>
      <c r="D207" s="289"/>
      <c r="E207" s="281"/>
      <c r="F207" s="282">
        <f t="shared" si="38"/>
        <v>127.16819999999998</v>
      </c>
      <c r="G207" s="282">
        <f t="shared" si="39"/>
        <v>133.52661</v>
      </c>
      <c r="H207" s="282">
        <f t="shared" si="40"/>
        <v>158.96024999999997</v>
      </c>
      <c r="I207" s="290">
        <v>199.95</v>
      </c>
      <c r="J207" s="284">
        <f t="shared" si="41"/>
        <v>179.95499999999998</v>
      </c>
    </row>
    <row r="208" spans="1:10" ht="12">
      <c r="A208" s="286" t="s">
        <v>1411</v>
      </c>
      <c r="B208" s="287" t="s">
        <v>1412</v>
      </c>
      <c r="C208" s="288"/>
      <c r="D208" s="289"/>
      <c r="E208" s="281"/>
      <c r="F208" s="282">
        <f t="shared" si="38"/>
        <v>127.16819999999998</v>
      </c>
      <c r="G208" s="282">
        <f t="shared" si="39"/>
        <v>133.52661</v>
      </c>
      <c r="H208" s="282">
        <f t="shared" si="40"/>
        <v>158.96024999999997</v>
      </c>
      <c r="I208" s="290">
        <v>199.95</v>
      </c>
      <c r="J208" s="284">
        <f t="shared" si="41"/>
        <v>179.95499999999998</v>
      </c>
    </row>
    <row r="209" spans="1:10" ht="12">
      <c r="A209" s="286" t="s">
        <v>1413</v>
      </c>
      <c r="B209" s="287" t="s">
        <v>1414</v>
      </c>
      <c r="C209" s="288"/>
      <c r="D209" s="289"/>
      <c r="E209" s="281"/>
      <c r="F209" s="282">
        <f t="shared" si="38"/>
        <v>139.8882</v>
      </c>
      <c r="G209" s="282">
        <f t="shared" si="39"/>
        <v>146.88261</v>
      </c>
      <c r="H209" s="282">
        <f t="shared" si="40"/>
        <v>174.86024999999998</v>
      </c>
      <c r="I209" s="290">
        <v>219.95</v>
      </c>
      <c r="J209" s="284">
        <f t="shared" si="41"/>
        <v>197.95499999999998</v>
      </c>
    </row>
    <row r="210" spans="1:10" ht="12">
      <c r="A210" s="286" t="s">
        <v>1415</v>
      </c>
      <c r="B210" s="287" t="s">
        <v>1293</v>
      </c>
      <c r="C210" s="288"/>
      <c r="D210" s="289"/>
      <c r="E210" s="281"/>
      <c r="F210" s="282">
        <f t="shared" si="38"/>
        <v>139.8882</v>
      </c>
      <c r="G210" s="282">
        <f t="shared" si="39"/>
        <v>146.88261</v>
      </c>
      <c r="H210" s="282">
        <f t="shared" si="40"/>
        <v>174.86024999999998</v>
      </c>
      <c r="I210" s="290">
        <v>219.95</v>
      </c>
      <c r="J210" s="284">
        <f t="shared" si="41"/>
        <v>197.95499999999998</v>
      </c>
    </row>
    <row r="211" spans="1:10" ht="12">
      <c r="A211" s="286" t="s">
        <v>1294</v>
      </c>
      <c r="B211" s="287" t="s">
        <v>1295</v>
      </c>
      <c r="C211" s="288"/>
      <c r="D211" s="289"/>
      <c r="E211" s="281"/>
      <c r="F211" s="282">
        <f t="shared" si="38"/>
        <v>158.9682</v>
      </c>
      <c r="G211" s="282">
        <f t="shared" si="39"/>
        <v>166.91661</v>
      </c>
      <c r="H211" s="282">
        <f t="shared" si="40"/>
        <v>198.71024999999997</v>
      </c>
      <c r="I211" s="290">
        <v>249.95</v>
      </c>
      <c r="J211" s="284">
        <f t="shared" si="41"/>
        <v>224.95499999999998</v>
      </c>
    </row>
    <row r="212" spans="1:10" ht="12">
      <c r="A212" s="286" t="s">
        <v>1296</v>
      </c>
      <c r="B212" s="287" t="s">
        <v>1284</v>
      </c>
      <c r="C212" s="288"/>
      <c r="D212" s="289"/>
      <c r="E212" s="281"/>
      <c r="F212" s="282">
        <f t="shared" si="38"/>
        <v>158.9682</v>
      </c>
      <c r="G212" s="282">
        <f t="shared" si="39"/>
        <v>166.91661</v>
      </c>
      <c r="H212" s="282">
        <f t="shared" si="40"/>
        <v>198.71024999999997</v>
      </c>
      <c r="I212" s="290">
        <v>249.95</v>
      </c>
      <c r="J212" s="284">
        <f t="shared" si="41"/>
        <v>224.95499999999998</v>
      </c>
    </row>
    <row r="213" ht="12">
      <c r="J213" s="284"/>
    </row>
    <row r="214" spans="1:10" ht="12">
      <c r="A214" s="294" t="s">
        <v>1285</v>
      </c>
      <c r="B214" s="275"/>
      <c r="C214" s="275"/>
      <c r="D214" s="275"/>
      <c r="E214" s="275"/>
      <c r="F214" s="275"/>
      <c r="G214" s="275"/>
      <c r="H214" s="275"/>
      <c r="I214" s="275"/>
      <c r="J214" s="284"/>
    </row>
    <row r="215" spans="1:10" ht="12">
      <c r="A215" s="286" t="s">
        <v>1286</v>
      </c>
      <c r="B215" s="287" t="s">
        <v>1287</v>
      </c>
      <c r="C215" s="288"/>
      <c r="D215" s="289"/>
      <c r="E215" s="281"/>
      <c r="F215" s="282">
        <f>(I215*0.6)*0.06+(I215*0.6)</f>
        <v>146.2482</v>
      </c>
      <c r="G215" s="282">
        <f>(I215*0.63)*0.06+(I215*0.63)</f>
        <v>153.56060999999997</v>
      </c>
      <c r="H215" s="282">
        <f>(I215*0.75)*0.06+(I215*0.75)</f>
        <v>182.81024999999997</v>
      </c>
      <c r="I215" s="290">
        <v>229.95</v>
      </c>
      <c r="J215" s="284">
        <f>I215*0.9</f>
        <v>206.95499999999998</v>
      </c>
    </row>
    <row r="216" spans="1:10" ht="12">
      <c r="A216" s="286" t="s">
        <v>1288</v>
      </c>
      <c r="B216" s="287" t="s">
        <v>1289</v>
      </c>
      <c r="C216" s="288"/>
      <c r="D216" s="289"/>
      <c r="E216" s="281"/>
      <c r="F216" s="282">
        <f>(I216*0.6)*0.06+(I216*0.6)</f>
        <v>146.2482</v>
      </c>
      <c r="G216" s="282">
        <f>(I216*0.63)*0.06+(I216*0.63)</f>
        <v>153.56060999999997</v>
      </c>
      <c r="H216" s="282">
        <f>(I216*0.75)*0.06+(I216*0.75)</f>
        <v>182.81024999999997</v>
      </c>
      <c r="I216" s="290">
        <v>229.95</v>
      </c>
      <c r="J216" s="284">
        <f>I216*0.9</f>
        <v>206.95499999999998</v>
      </c>
    </row>
    <row r="217" ht="12">
      <c r="J217" s="284"/>
    </row>
    <row r="218" spans="1:10" ht="12">
      <c r="A218" s="274" t="s">
        <v>1290</v>
      </c>
      <c r="B218" s="275"/>
      <c r="C218" s="275"/>
      <c r="D218" s="275"/>
      <c r="E218" s="275"/>
      <c r="F218" s="275"/>
      <c r="G218" s="275"/>
      <c r="H218" s="275"/>
      <c r="I218" s="275"/>
      <c r="J218" s="284"/>
    </row>
    <row r="219" spans="1:10" ht="12">
      <c r="A219" s="286" t="s">
        <v>1291</v>
      </c>
      <c r="B219" s="287" t="s">
        <v>1292</v>
      </c>
      <c r="C219" s="288"/>
      <c r="D219" s="289"/>
      <c r="E219" s="281"/>
      <c r="F219" s="282">
        <f aca="true" t="shared" si="42" ref="F219:F233">(I219*0.6)*0.06+(I219*0.6)</f>
        <v>101.72819999999999</v>
      </c>
      <c r="G219" s="282">
        <f aca="true" t="shared" si="43" ref="G219:G233">(I219*0.63)*0.06+(I219*0.63)</f>
        <v>106.81460999999999</v>
      </c>
      <c r="H219" s="282">
        <f aca="true" t="shared" si="44" ref="H219:H233">(I219*0.75)*0.06+(I219*0.75)</f>
        <v>127.16024999999999</v>
      </c>
      <c r="I219" s="290">
        <v>159.95</v>
      </c>
      <c r="J219" s="284">
        <f aca="true" t="shared" si="45" ref="J219:J233">I219*0.9</f>
        <v>143.95499999999998</v>
      </c>
    </row>
    <row r="220" spans="1:10" ht="12">
      <c r="A220" s="286" t="s">
        <v>1123</v>
      </c>
      <c r="B220" s="287" t="s">
        <v>1292</v>
      </c>
      <c r="C220" s="288"/>
      <c r="D220" s="289"/>
      <c r="E220" s="281"/>
      <c r="F220" s="282">
        <f t="shared" si="42"/>
        <v>101.72819999999999</v>
      </c>
      <c r="G220" s="282">
        <f t="shared" si="43"/>
        <v>106.81460999999999</v>
      </c>
      <c r="H220" s="282">
        <f t="shared" si="44"/>
        <v>127.16024999999999</v>
      </c>
      <c r="I220" s="290">
        <v>159.95</v>
      </c>
      <c r="J220" s="284">
        <f t="shared" si="45"/>
        <v>143.95499999999998</v>
      </c>
    </row>
    <row r="221" spans="1:10" ht="12">
      <c r="A221" s="286" t="s">
        <v>1124</v>
      </c>
      <c r="B221" s="287" t="s">
        <v>1125</v>
      </c>
      <c r="C221" s="288"/>
      <c r="D221" s="289"/>
      <c r="E221" s="281"/>
      <c r="F221" s="282">
        <f t="shared" si="42"/>
        <v>146.2482</v>
      </c>
      <c r="G221" s="282">
        <f t="shared" si="43"/>
        <v>153.56060999999997</v>
      </c>
      <c r="H221" s="282">
        <f t="shared" si="44"/>
        <v>182.81024999999997</v>
      </c>
      <c r="I221" s="290">
        <v>229.95</v>
      </c>
      <c r="J221" s="284">
        <f t="shared" si="45"/>
        <v>206.95499999999998</v>
      </c>
    </row>
    <row r="222" spans="1:10" ht="12">
      <c r="A222" s="286" t="s">
        <v>1298</v>
      </c>
      <c r="B222" s="287" t="s">
        <v>1299</v>
      </c>
      <c r="C222" s="288"/>
      <c r="D222" s="289"/>
      <c r="E222" s="281"/>
      <c r="F222" s="282">
        <f t="shared" si="42"/>
        <v>89.00819999999999</v>
      </c>
      <c r="G222" s="282">
        <f t="shared" si="43"/>
        <v>93.45861</v>
      </c>
      <c r="H222" s="282">
        <f t="shared" si="44"/>
        <v>111.26024999999998</v>
      </c>
      <c r="I222" s="290">
        <v>139.95</v>
      </c>
      <c r="J222" s="284">
        <f t="shared" si="45"/>
        <v>125.955</v>
      </c>
    </row>
    <row r="223" spans="1:10" ht="12">
      <c r="A223" s="286" t="s">
        <v>1300</v>
      </c>
      <c r="B223" s="287" t="s">
        <v>1301</v>
      </c>
      <c r="C223" s="288"/>
      <c r="D223" s="289"/>
      <c r="E223" s="281"/>
      <c r="F223" s="282">
        <f t="shared" si="42"/>
        <v>89.00819999999999</v>
      </c>
      <c r="G223" s="282">
        <f t="shared" si="43"/>
        <v>93.45861</v>
      </c>
      <c r="H223" s="282">
        <f t="shared" si="44"/>
        <v>111.26024999999998</v>
      </c>
      <c r="I223" s="290">
        <v>139.95</v>
      </c>
      <c r="J223" s="284">
        <f t="shared" si="45"/>
        <v>125.955</v>
      </c>
    </row>
    <row r="224" spans="1:10" ht="12">
      <c r="A224" s="286" t="s">
        <v>1302</v>
      </c>
      <c r="B224" s="287" t="s">
        <v>1303</v>
      </c>
      <c r="C224" s="288"/>
      <c r="D224" s="289"/>
      <c r="E224" s="281"/>
      <c r="F224" s="282">
        <f t="shared" si="42"/>
        <v>82.64819999999999</v>
      </c>
      <c r="G224" s="282">
        <f t="shared" si="43"/>
        <v>86.78061</v>
      </c>
      <c r="H224" s="282">
        <f t="shared" si="44"/>
        <v>103.31025</v>
      </c>
      <c r="I224" s="290">
        <v>129.95</v>
      </c>
      <c r="J224" s="284">
        <f t="shared" si="45"/>
        <v>116.955</v>
      </c>
    </row>
    <row r="225" spans="1:10" ht="12">
      <c r="A225" s="286" t="s">
        <v>1304</v>
      </c>
      <c r="B225" s="287" t="s">
        <v>1305</v>
      </c>
      <c r="C225" s="288"/>
      <c r="D225" s="289"/>
      <c r="E225" s="281"/>
      <c r="F225" s="282">
        <f t="shared" si="42"/>
        <v>82.64819999999999</v>
      </c>
      <c r="G225" s="282">
        <f t="shared" si="43"/>
        <v>86.78061</v>
      </c>
      <c r="H225" s="282">
        <f t="shared" si="44"/>
        <v>103.31025</v>
      </c>
      <c r="I225" s="290">
        <v>129.95</v>
      </c>
      <c r="J225" s="284">
        <f t="shared" si="45"/>
        <v>116.955</v>
      </c>
    </row>
    <row r="226" spans="1:10" ht="12">
      <c r="A226" s="286" t="s">
        <v>1306</v>
      </c>
      <c r="B226" s="287" t="s">
        <v>1307</v>
      </c>
      <c r="C226" s="288"/>
      <c r="D226" s="289"/>
      <c r="E226" s="281"/>
      <c r="F226" s="282">
        <f t="shared" si="42"/>
        <v>101.72819999999999</v>
      </c>
      <c r="G226" s="282">
        <f t="shared" si="43"/>
        <v>106.81460999999999</v>
      </c>
      <c r="H226" s="282">
        <f t="shared" si="44"/>
        <v>127.16024999999999</v>
      </c>
      <c r="I226" s="290">
        <v>159.95</v>
      </c>
      <c r="J226" s="284">
        <f t="shared" si="45"/>
        <v>143.95499999999998</v>
      </c>
    </row>
    <row r="227" spans="1:10" ht="12">
      <c r="A227" s="286" t="s">
        <v>1308</v>
      </c>
      <c r="B227" s="287" t="s">
        <v>1309</v>
      </c>
      <c r="C227" s="288"/>
      <c r="D227" s="289"/>
      <c r="E227" s="281"/>
      <c r="F227" s="282">
        <f t="shared" si="42"/>
        <v>95.36819999999999</v>
      </c>
      <c r="G227" s="282">
        <f t="shared" si="43"/>
        <v>100.13660999999999</v>
      </c>
      <c r="H227" s="282">
        <f t="shared" si="44"/>
        <v>119.21024999999999</v>
      </c>
      <c r="I227" s="290">
        <v>149.95</v>
      </c>
      <c r="J227" s="284">
        <f t="shared" si="45"/>
        <v>134.95499999999998</v>
      </c>
    </row>
    <row r="228" spans="1:10" ht="12">
      <c r="A228" s="286" t="s">
        <v>1310</v>
      </c>
      <c r="B228" s="287" t="s">
        <v>1311</v>
      </c>
      <c r="C228" s="288"/>
      <c r="D228" s="289"/>
      <c r="E228" s="281"/>
      <c r="F228" s="282">
        <f t="shared" si="42"/>
        <v>89.00819999999999</v>
      </c>
      <c r="G228" s="282">
        <f t="shared" si="43"/>
        <v>93.45861</v>
      </c>
      <c r="H228" s="282">
        <f t="shared" si="44"/>
        <v>111.26024999999998</v>
      </c>
      <c r="I228" s="290">
        <v>139.95</v>
      </c>
      <c r="J228" s="284">
        <f t="shared" si="45"/>
        <v>125.955</v>
      </c>
    </row>
    <row r="229" spans="1:10" ht="12">
      <c r="A229" s="286" t="s">
        <v>1312</v>
      </c>
      <c r="B229" s="287" t="s">
        <v>1313</v>
      </c>
      <c r="C229" s="288"/>
      <c r="D229" s="289"/>
      <c r="E229" s="281"/>
      <c r="F229" s="282">
        <f t="shared" si="42"/>
        <v>89.00819999999999</v>
      </c>
      <c r="G229" s="282">
        <f t="shared" si="43"/>
        <v>93.45861</v>
      </c>
      <c r="H229" s="282">
        <f t="shared" si="44"/>
        <v>111.26024999999998</v>
      </c>
      <c r="I229" s="290">
        <v>139.95</v>
      </c>
      <c r="J229" s="284">
        <f t="shared" si="45"/>
        <v>125.955</v>
      </c>
    </row>
    <row r="230" spans="1:10" ht="12">
      <c r="A230" s="286" t="s">
        <v>1314</v>
      </c>
      <c r="B230" s="287" t="s">
        <v>1315</v>
      </c>
      <c r="C230" s="288"/>
      <c r="D230" s="289"/>
      <c r="E230" s="281"/>
      <c r="F230" s="282">
        <f t="shared" si="42"/>
        <v>127.16819999999998</v>
      </c>
      <c r="G230" s="282">
        <f t="shared" si="43"/>
        <v>133.52661</v>
      </c>
      <c r="H230" s="282">
        <f t="shared" si="44"/>
        <v>158.96024999999997</v>
      </c>
      <c r="I230" s="290">
        <v>199.95</v>
      </c>
      <c r="J230" s="284">
        <f t="shared" si="45"/>
        <v>179.95499999999998</v>
      </c>
    </row>
    <row r="231" spans="1:10" ht="12">
      <c r="A231" s="286" t="s">
        <v>1139</v>
      </c>
      <c r="B231" s="287" t="s">
        <v>1140</v>
      </c>
      <c r="C231" s="288"/>
      <c r="D231" s="289"/>
      <c r="E231" s="281"/>
      <c r="F231" s="282">
        <f t="shared" si="42"/>
        <v>152.6082</v>
      </c>
      <c r="G231" s="282">
        <f t="shared" si="43"/>
        <v>160.23861</v>
      </c>
      <c r="H231" s="282">
        <f t="shared" si="44"/>
        <v>190.76024999999998</v>
      </c>
      <c r="I231" s="290">
        <v>239.95</v>
      </c>
      <c r="J231" s="284">
        <f t="shared" si="45"/>
        <v>215.95499999999998</v>
      </c>
    </row>
    <row r="232" spans="1:10" ht="12">
      <c r="A232" s="286" t="s">
        <v>1141</v>
      </c>
      <c r="B232" s="287" t="s">
        <v>1142</v>
      </c>
      <c r="C232" s="288"/>
      <c r="D232" s="289"/>
      <c r="E232" s="281"/>
      <c r="F232" s="282">
        <f t="shared" si="42"/>
        <v>44.4882</v>
      </c>
      <c r="G232" s="282">
        <f t="shared" si="43"/>
        <v>46.71261</v>
      </c>
      <c r="H232" s="282">
        <f t="shared" si="44"/>
        <v>55.61025000000001</v>
      </c>
      <c r="I232" s="290">
        <v>69.95</v>
      </c>
      <c r="J232" s="284">
        <f t="shared" si="45"/>
        <v>62.955000000000005</v>
      </c>
    </row>
    <row r="233" spans="1:10" ht="12">
      <c r="A233" s="286" t="s">
        <v>1123</v>
      </c>
      <c r="B233" s="434" t="s">
        <v>1143</v>
      </c>
      <c r="C233" s="434"/>
      <c r="D233" s="434"/>
      <c r="E233" s="281"/>
      <c r="F233" s="282">
        <f t="shared" si="42"/>
        <v>108.08819999999999</v>
      </c>
      <c r="G233" s="282">
        <f t="shared" si="43"/>
        <v>113.49261</v>
      </c>
      <c r="H233" s="282">
        <f t="shared" si="44"/>
        <v>135.11024999999998</v>
      </c>
      <c r="I233" s="290">
        <v>169.95</v>
      </c>
      <c r="J233" s="284">
        <f t="shared" si="45"/>
        <v>152.95499999999998</v>
      </c>
    </row>
    <row r="234" ht="12">
      <c r="J234" s="284"/>
    </row>
    <row r="235" spans="1:10" ht="12">
      <c r="A235" s="294" t="s">
        <v>1144</v>
      </c>
      <c r="B235" s="275"/>
      <c r="C235" s="275"/>
      <c r="D235" s="275"/>
      <c r="E235" s="275"/>
      <c r="F235" s="275"/>
      <c r="G235" s="275"/>
      <c r="H235" s="275"/>
      <c r="I235" s="275"/>
      <c r="J235" s="284"/>
    </row>
    <row r="236" spans="1:10" ht="12">
      <c r="A236" s="286" t="s">
        <v>1145</v>
      </c>
      <c r="B236" s="287" t="s">
        <v>1146</v>
      </c>
      <c r="C236" s="288"/>
      <c r="D236" s="289"/>
      <c r="E236" s="281"/>
      <c r="F236" s="282">
        <f>(I236*0.6)*0.06+(I236*0.6)</f>
        <v>25.4082</v>
      </c>
      <c r="G236" s="282">
        <f>(I236*0.63)*0.06+(I236*0.63)</f>
        <v>26.678610000000003</v>
      </c>
      <c r="H236" s="282">
        <f>(I236*0.75)*0.06+(I236*0.75)</f>
        <v>31.760250000000003</v>
      </c>
      <c r="I236" s="290">
        <v>39.95</v>
      </c>
      <c r="J236" s="284">
        <f>I236*0.9</f>
        <v>35.955000000000005</v>
      </c>
    </row>
    <row r="237" spans="1:10" ht="12">
      <c r="A237" s="286" t="s">
        <v>1147</v>
      </c>
      <c r="B237" s="287" t="s">
        <v>1148</v>
      </c>
      <c r="C237" s="288"/>
      <c r="D237" s="289"/>
      <c r="E237" s="281"/>
      <c r="F237" s="282">
        <f>(I237*0.6)*0.06+(I237*0.6)</f>
        <v>50.8482</v>
      </c>
      <c r="G237" s="282">
        <f>(I237*0.63)*0.06+(I237*0.63)</f>
        <v>53.39061</v>
      </c>
      <c r="H237" s="282">
        <f>(I237*0.75)*0.06+(I237*0.75)</f>
        <v>63.56025</v>
      </c>
      <c r="I237" s="290">
        <v>79.95</v>
      </c>
      <c r="J237" s="284">
        <f>I237*0.9</f>
        <v>71.955</v>
      </c>
    </row>
    <row r="238" ht="12">
      <c r="J238" s="284"/>
    </row>
    <row r="239" spans="1:10" ht="12">
      <c r="A239" s="274" t="s">
        <v>1149</v>
      </c>
      <c r="B239" s="275"/>
      <c r="C239" s="275"/>
      <c r="D239" s="275"/>
      <c r="E239" s="275"/>
      <c r="F239" s="275"/>
      <c r="G239" s="275"/>
      <c r="H239" s="275"/>
      <c r="I239" s="275"/>
      <c r="J239" s="284"/>
    </row>
    <row r="240" spans="1:10" ht="12">
      <c r="A240" s="286" t="s">
        <v>1150</v>
      </c>
      <c r="B240" s="287" t="s">
        <v>1151</v>
      </c>
      <c r="C240" s="288"/>
      <c r="D240" s="289"/>
      <c r="E240" s="281"/>
      <c r="F240" s="282">
        <f>(I240*0.6)*0.06+(I240*0.6)</f>
        <v>333.9</v>
      </c>
      <c r="G240" s="282">
        <f>(I240*0.63)*0.06+(I240*0.63)</f>
        <v>350.595</v>
      </c>
      <c r="H240" s="282">
        <f>(I240*0.75)*0.06+(I240*0.75)</f>
        <v>417.375</v>
      </c>
      <c r="I240" s="290">
        <v>525</v>
      </c>
      <c r="J240" s="284">
        <f>I240*0.9</f>
        <v>472.5</v>
      </c>
    </row>
    <row r="241" spans="1:10" ht="12">
      <c r="A241" s="280" t="s">
        <v>1152</v>
      </c>
      <c r="B241" s="434" t="s">
        <v>1325</v>
      </c>
      <c r="C241" s="434"/>
      <c r="D241" s="434"/>
      <c r="E241" s="281"/>
      <c r="F241" s="282">
        <f>(I241*0.6)*0.06+(I241*0.6)</f>
        <v>89.00819999999999</v>
      </c>
      <c r="G241" s="282">
        <f>(I241*0.63)*0.06+(I241*0.63)</f>
        <v>93.45861</v>
      </c>
      <c r="H241" s="282">
        <f>(I241*0.75)*0.06+(I241*0.75)</f>
        <v>111.26024999999998</v>
      </c>
      <c r="I241" s="283">
        <v>139.95</v>
      </c>
      <c r="J241" s="284">
        <f>I241*0.9</f>
        <v>125.955</v>
      </c>
    </row>
    <row r="242" spans="1:10" ht="12">
      <c r="A242" s="280" t="s">
        <v>1326</v>
      </c>
      <c r="B242" s="434" t="s">
        <v>1327</v>
      </c>
      <c r="C242" s="434"/>
      <c r="D242" s="434"/>
      <c r="E242" s="281"/>
      <c r="F242" s="282">
        <f>(I242*0.6)*0.06+(I242*0.6)</f>
        <v>22.2282</v>
      </c>
      <c r="G242" s="282">
        <f>(I242*0.63)*0.06+(I242*0.63)</f>
        <v>23.339610000000004</v>
      </c>
      <c r="H242" s="282">
        <f>(I242*0.75)*0.06+(I242*0.75)</f>
        <v>27.78525</v>
      </c>
      <c r="I242" s="283">
        <v>34.95</v>
      </c>
      <c r="J242" s="284">
        <f>I242*0.9</f>
        <v>31.455000000000002</v>
      </c>
    </row>
    <row r="243" spans="1:10" ht="12">
      <c r="A243" s="286" t="s">
        <v>1328</v>
      </c>
      <c r="B243" s="287" t="s">
        <v>1329</v>
      </c>
      <c r="C243" s="288"/>
      <c r="D243" s="289"/>
      <c r="E243" s="281"/>
      <c r="F243" s="282">
        <f>(I243*0.6)*0.06+(I243*0.6)</f>
        <v>38.1282</v>
      </c>
      <c r="G243" s="282">
        <f>(I243*0.63)*0.06+(I243*0.63)</f>
        <v>40.03461</v>
      </c>
      <c r="H243" s="282">
        <f>(I243*0.75)*0.06+(I243*0.75)</f>
        <v>47.660250000000005</v>
      </c>
      <c r="I243" s="290">
        <v>59.95</v>
      </c>
      <c r="J243" s="284">
        <f>I243*0.9</f>
        <v>53.955000000000005</v>
      </c>
    </row>
    <row r="244" spans="1:10" ht="12">
      <c r="A244" s="321"/>
      <c r="B244" s="322"/>
      <c r="C244" s="322"/>
      <c r="D244" s="322"/>
      <c r="E244" s="292"/>
      <c r="F244" s="293"/>
      <c r="G244" s="293"/>
      <c r="H244" s="293"/>
      <c r="I244" s="285"/>
      <c r="J244" s="284"/>
    </row>
    <row r="245" spans="1:10" ht="12">
      <c r="A245" s="274" t="s">
        <v>1330</v>
      </c>
      <c r="B245" s="275"/>
      <c r="C245" s="275"/>
      <c r="D245" s="275"/>
      <c r="E245" s="275"/>
      <c r="F245" s="275"/>
      <c r="G245" s="275"/>
      <c r="H245" s="275"/>
      <c r="I245" s="275"/>
      <c r="J245" s="284"/>
    </row>
    <row r="246" spans="1:10" ht="12">
      <c r="A246" s="286" t="s">
        <v>1331</v>
      </c>
      <c r="B246" s="287" t="s">
        <v>1332</v>
      </c>
      <c r="C246" s="288"/>
      <c r="D246" s="289"/>
      <c r="E246" s="281"/>
      <c r="F246" s="282">
        <f>(I246*0.6)*0.06+(I246*0.6)</f>
        <v>152.6082</v>
      </c>
      <c r="G246" s="282">
        <f>(I246*0.63)*0.06+(I246*0.63)</f>
        <v>160.23861</v>
      </c>
      <c r="H246" s="282">
        <f>(I246*0.75)*0.06+(I246*0.75)</f>
        <v>190.76024999999998</v>
      </c>
      <c r="I246" s="290">
        <v>239.95</v>
      </c>
      <c r="J246" s="284">
        <f>I246*0.9</f>
        <v>215.95499999999998</v>
      </c>
    </row>
    <row r="247" spans="1:10" ht="12">
      <c r="A247" s="286" t="s">
        <v>1333</v>
      </c>
      <c r="B247" s="287" t="s">
        <v>1334</v>
      </c>
      <c r="C247" s="288"/>
      <c r="D247" s="289"/>
      <c r="E247" s="281"/>
      <c r="F247" s="282">
        <f>(I247*0.6)*0.06+(I247*0.6)</f>
        <v>178.0482</v>
      </c>
      <c r="G247" s="282">
        <f>(I247*0.63)*0.06+(I247*0.63)</f>
        <v>186.95060999999998</v>
      </c>
      <c r="H247" s="282">
        <f>(I247*0.75)*0.06+(I247*0.75)</f>
        <v>222.56024999999997</v>
      </c>
      <c r="I247" s="290">
        <v>279.95</v>
      </c>
      <c r="J247" s="284">
        <f>I247*0.9</f>
        <v>251.95499999999998</v>
      </c>
    </row>
    <row r="248" spans="1:10" ht="12">
      <c r="A248" s="286" t="s">
        <v>1170</v>
      </c>
      <c r="B248" s="287" t="s">
        <v>1171</v>
      </c>
      <c r="C248" s="288"/>
      <c r="D248" s="289"/>
      <c r="E248" s="281"/>
      <c r="F248" s="282">
        <f>(I248*0.6)*0.06+(I248*0.6)</f>
        <v>63.5682</v>
      </c>
      <c r="G248" s="282">
        <f>(I248*0.63)*0.06+(I248*0.63)</f>
        <v>66.74661</v>
      </c>
      <c r="H248" s="282">
        <f>(I248*0.75)*0.06+(I248*0.75)</f>
        <v>79.46025</v>
      </c>
      <c r="I248" s="290">
        <v>99.95</v>
      </c>
      <c r="J248" s="284">
        <f>I248*0.9</f>
        <v>89.955</v>
      </c>
    </row>
    <row r="249" spans="1:10" ht="12">
      <c r="A249" s="286" t="s">
        <v>1172</v>
      </c>
      <c r="B249" s="287" t="s">
        <v>1173</v>
      </c>
      <c r="C249" s="288"/>
      <c r="D249" s="289"/>
      <c r="E249" s="281"/>
      <c r="F249" s="282">
        <f>(I249*0.6)*0.06+(I249*0.6)</f>
        <v>89.00819999999999</v>
      </c>
      <c r="G249" s="282">
        <f>(I249*0.63)*0.06+(I249*0.63)</f>
        <v>93.45861</v>
      </c>
      <c r="H249" s="282">
        <f>(I249*0.75)*0.06+(I249*0.75)</f>
        <v>111.26024999999998</v>
      </c>
      <c r="I249" s="290">
        <v>139.95</v>
      </c>
      <c r="J249" s="284">
        <f>I249*0.9</f>
        <v>125.955</v>
      </c>
    </row>
    <row r="250" ht="12">
      <c r="J250" s="284"/>
    </row>
    <row r="251" spans="1:10" ht="12">
      <c r="A251" s="294" t="s">
        <v>1174</v>
      </c>
      <c r="B251" s="275"/>
      <c r="C251" s="275"/>
      <c r="D251" s="275"/>
      <c r="E251" s="275"/>
      <c r="F251" s="275"/>
      <c r="G251" s="275"/>
      <c r="H251" s="275"/>
      <c r="I251" s="275"/>
      <c r="J251" s="284"/>
    </row>
    <row r="252" spans="1:10" ht="12">
      <c r="A252" s="286" t="s">
        <v>1175</v>
      </c>
      <c r="B252" s="452" t="s">
        <v>1213</v>
      </c>
      <c r="C252" s="453"/>
      <c r="D252" s="435"/>
      <c r="E252" s="281"/>
      <c r="F252" s="282">
        <f aca="true" t="shared" si="46" ref="F252:F292">I252*0.6</f>
        <v>6.6</v>
      </c>
      <c r="G252" s="282">
        <f aca="true" t="shared" si="47" ref="G252:G292">I252*0.63</f>
        <v>6.93</v>
      </c>
      <c r="H252" s="282">
        <f aca="true" t="shared" si="48" ref="H252:H292">I252*0.75</f>
        <v>8.25</v>
      </c>
      <c r="I252" s="290">
        <v>11</v>
      </c>
      <c r="J252" s="284">
        <f aca="true" t="shared" si="49" ref="J252:J292">I252*0.9</f>
        <v>9.9</v>
      </c>
    </row>
    <row r="253" spans="1:10" ht="12">
      <c r="A253" s="286" t="s">
        <v>1214</v>
      </c>
      <c r="B253" s="452" t="s">
        <v>1363</v>
      </c>
      <c r="C253" s="453"/>
      <c r="D253" s="435"/>
      <c r="E253" s="281"/>
      <c r="F253" s="282">
        <f t="shared" si="46"/>
        <v>6.3</v>
      </c>
      <c r="G253" s="282">
        <f t="shared" si="47"/>
        <v>6.615</v>
      </c>
      <c r="H253" s="282">
        <f t="shared" si="48"/>
        <v>7.875</v>
      </c>
      <c r="I253" s="290">
        <v>10.5</v>
      </c>
      <c r="J253" s="284">
        <f t="shared" si="49"/>
        <v>9.450000000000001</v>
      </c>
    </row>
    <row r="254" spans="1:10" ht="12">
      <c r="A254" s="286" t="s">
        <v>1364</v>
      </c>
      <c r="B254" s="452" t="s">
        <v>1365</v>
      </c>
      <c r="C254" s="453"/>
      <c r="D254" s="435"/>
      <c r="E254" s="281"/>
      <c r="F254" s="282">
        <f t="shared" si="46"/>
        <v>6.75</v>
      </c>
      <c r="G254" s="282">
        <f t="shared" si="47"/>
        <v>7.0875</v>
      </c>
      <c r="H254" s="282">
        <f t="shared" si="48"/>
        <v>8.4375</v>
      </c>
      <c r="I254" s="290">
        <v>11.25</v>
      </c>
      <c r="J254" s="284">
        <f t="shared" si="49"/>
        <v>10.125</v>
      </c>
    </row>
    <row r="255" spans="1:10" ht="12">
      <c r="A255" s="280" t="s">
        <v>1366</v>
      </c>
      <c r="B255" s="446" t="s">
        <v>1367</v>
      </c>
      <c r="C255" s="447"/>
      <c r="D255" s="448"/>
      <c r="E255" s="281"/>
      <c r="F255" s="282">
        <f t="shared" si="46"/>
        <v>7.05</v>
      </c>
      <c r="G255" s="282">
        <f t="shared" si="47"/>
        <v>7.4025</v>
      </c>
      <c r="H255" s="282">
        <f t="shared" si="48"/>
        <v>8.8125</v>
      </c>
      <c r="I255" s="283">
        <v>11.75</v>
      </c>
      <c r="J255" s="284">
        <f t="shared" si="49"/>
        <v>10.575000000000001</v>
      </c>
    </row>
    <row r="256" spans="1:10" ht="12">
      <c r="A256" s="304" t="s">
        <v>1368</v>
      </c>
      <c r="B256" s="446" t="s">
        <v>1369</v>
      </c>
      <c r="C256" s="447"/>
      <c r="D256" s="448"/>
      <c r="E256" s="281"/>
      <c r="F256" s="282">
        <f t="shared" si="46"/>
        <v>6.8999999999999995</v>
      </c>
      <c r="G256" s="282">
        <f t="shared" si="47"/>
        <v>7.245</v>
      </c>
      <c r="H256" s="282">
        <f t="shared" si="48"/>
        <v>8.625</v>
      </c>
      <c r="I256" s="330">
        <v>11.5</v>
      </c>
      <c r="J256" s="284">
        <f t="shared" si="49"/>
        <v>10.35</v>
      </c>
    </row>
    <row r="257" spans="1:10" ht="12">
      <c r="A257" s="286" t="s">
        <v>1370</v>
      </c>
      <c r="B257" s="452" t="s">
        <v>1371</v>
      </c>
      <c r="C257" s="453"/>
      <c r="D257" s="435"/>
      <c r="E257" s="281"/>
      <c r="F257" s="282">
        <f t="shared" si="46"/>
        <v>7.199999999999999</v>
      </c>
      <c r="G257" s="282">
        <f t="shared" si="47"/>
        <v>7.5600000000000005</v>
      </c>
      <c r="H257" s="282">
        <f t="shared" si="48"/>
        <v>9</v>
      </c>
      <c r="I257" s="290">
        <v>12</v>
      </c>
      <c r="J257" s="284">
        <f t="shared" si="49"/>
        <v>10.8</v>
      </c>
    </row>
    <row r="258" spans="1:10" ht="12">
      <c r="A258" s="286" t="s">
        <v>1372</v>
      </c>
      <c r="B258" s="287" t="s">
        <v>1373</v>
      </c>
      <c r="C258" s="288"/>
      <c r="D258" s="289"/>
      <c r="E258" s="281"/>
      <c r="F258" s="282">
        <f t="shared" si="46"/>
        <v>7.35</v>
      </c>
      <c r="G258" s="282">
        <f t="shared" si="47"/>
        <v>7.7175</v>
      </c>
      <c r="H258" s="282">
        <f t="shared" si="48"/>
        <v>9.1875</v>
      </c>
      <c r="I258" s="290">
        <v>12.25</v>
      </c>
      <c r="J258" s="284">
        <f t="shared" si="49"/>
        <v>11.025</v>
      </c>
    </row>
    <row r="259" spans="1:10" ht="12">
      <c r="A259" s="286" t="s">
        <v>1374</v>
      </c>
      <c r="B259" s="287" t="s">
        <v>1375</v>
      </c>
      <c r="C259" s="288"/>
      <c r="D259" s="341"/>
      <c r="E259" s="281"/>
      <c r="F259" s="282">
        <f t="shared" si="46"/>
        <v>7.35</v>
      </c>
      <c r="G259" s="282">
        <f t="shared" si="47"/>
        <v>7.7175</v>
      </c>
      <c r="H259" s="282">
        <f t="shared" si="48"/>
        <v>9.1875</v>
      </c>
      <c r="I259" s="283">
        <v>12.25</v>
      </c>
      <c r="J259" s="284">
        <f t="shared" si="49"/>
        <v>11.025</v>
      </c>
    </row>
    <row r="260" spans="1:10" ht="12">
      <c r="A260" s="286" t="s">
        <v>1376</v>
      </c>
      <c r="B260" s="287" t="s">
        <v>1377</v>
      </c>
      <c r="C260" s="288"/>
      <c r="D260" s="341"/>
      <c r="E260" s="281"/>
      <c r="F260" s="282">
        <f t="shared" si="46"/>
        <v>6.75</v>
      </c>
      <c r="G260" s="282">
        <f t="shared" si="47"/>
        <v>7.0875</v>
      </c>
      <c r="H260" s="282">
        <f t="shared" si="48"/>
        <v>8.4375</v>
      </c>
      <c r="I260" s="283">
        <v>11.25</v>
      </c>
      <c r="J260" s="284">
        <f t="shared" si="49"/>
        <v>10.125</v>
      </c>
    </row>
    <row r="261" spans="1:10" ht="12">
      <c r="A261" s="286" t="s">
        <v>1378</v>
      </c>
      <c r="B261" s="287" t="s">
        <v>1379</v>
      </c>
      <c r="C261" s="288"/>
      <c r="D261" s="341"/>
      <c r="E261" s="281"/>
      <c r="F261" s="282">
        <f t="shared" si="46"/>
        <v>6.3</v>
      </c>
      <c r="G261" s="282">
        <f t="shared" si="47"/>
        <v>6.615</v>
      </c>
      <c r="H261" s="282">
        <f t="shared" si="48"/>
        <v>7.875</v>
      </c>
      <c r="I261" s="283">
        <v>10.5</v>
      </c>
      <c r="J261" s="284">
        <f t="shared" si="49"/>
        <v>9.450000000000001</v>
      </c>
    </row>
    <row r="262" spans="1:10" ht="12">
      <c r="A262" s="286" t="s">
        <v>1380</v>
      </c>
      <c r="B262" s="287" t="s">
        <v>1381</v>
      </c>
      <c r="C262" s="288"/>
      <c r="D262" s="341"/>
      <c r="E262" s="281"/>
      <c r="F262" s="282">
        <f t="shared" si="46"/>
        <v>8.7</v>
      </c>
      <c r="G262" s="282">
        <f t="shared" si="47"/>
        <v>9.135</v>
      </c>
      <c r="H262" s="282">
        <f t="shared" si="48"/>
        <v>10.875</v>
      </c>
      <c r="I262" s="283">
        <v>14.5</v>
      </c>
      <c r="J262" s="284">
        <f t="shared" si="49"/>
        <v>13.05</v>
      </c>
    </row>
    <row r="263" spans="1:10" ht="12">
      <c r="A263" s="286" t="s">
        <v>1382</v>
      </c>
      <c r="B263" s="287" t="s">
        <v>1383</v>
      </c>
      <c r="C263" s="288"/>
      <c r="D263" s="341"/>
      <c r="E263" s="281"/>
      <c r="F263" s="282">
        <f t="shared" si="46"/>
        <v>8.4</v>
      </c>
      <c r="G263" s="282">
        <f t="shared" si="47"/>
        <v>8.82</v>
      </c>
      <c r="H263" s="282">
        <f t="shared" si="48"/>
        <v>10.5</v>
      </c>
      <c r="I263" s="283">
        <v>14</v>
      </c>
      <c r="J263" s="284">
        <f t="shared" si="49"/>
        <v>12.6</v>
      </c>
    </row>
    <row r="264" spans="1:10" ht="12">
      <c r="A264" s="286" t="s">
        <v>1384</v>
      </c>
      <c r="B264" s="287" t="s">
        <v>1385</v>
      </c>
      <c r="C264" s="288"/>
      <c r="D264" s="341"/>
      <c r="E264" s="281"/>
      <c r="F264" s="282">
        <f t="shared" si="46"/>
        <v>7.199999999999999</v>
      </c>
      <c r="G264" s="282">
        <f t="shared" si="47"/>
        <v>7.5600000000000005</v>
      </c>
      <c r="H264" s="282">
        <f t="shared" si="48"/>
        <v>9</v>
      </c>
      <c r="I264" s="283">
        <v>12</v>
      </c>
      <c r="J264" s="284">
        <f t="shared" si="49"/>
        <v>10.8</v>
      </c>
    </row>
    <row r="265" spans="1:10" ht="12">
      <c r="A265" s="286" t="s">
        <v>1386</v>
      </c>
      <c r="B265" s="287" t="s">
        <v>1387</v>
      </c>
      <c r="C265" s="288"/>
      <c r="D265" s="341"/>
      <c r="E265" s="281"/>
      <c r="F265" s="282">
        <f t="shared" si="46"/>
        <v>10.2</v>
      </c>
      <c r="G265" s="282">
        <f t="shared" si="47"/>
        <v>10.71</v>
      </c>
      <c r="H265" s="282">
        <f t="shared" si="48"/>
        <v>12.75</v>
      </c>
      <c r="I265" s="283">
        <v>17</v>
      </c>
      <c r="J265" s="284">
        <f t="shared" si="49"/>
        <v>15.3</v>
      </c>
    </row>
    <row r="266" spans="1:10" ht="12">
      <c r="A266" s="286" t="s">
        <v>1388</v>
      </c>
      <c r="B266" s="287" t="s">
        <v>1389</v>
      </c>
      <c r="C266" s="288"/>
      <c r="D266" s="341"/>
      <c r="E266" s="281"/>
      <c r="F266" s="282">
        <f t="shared" si="46"/>
        <v>10.95</v>
      </c>
      <c r="G266" s="282">
        <f t="shared" si="47"/>
        <v>11.4975</v>
      </c>
      <c r="H266" s="282">
        <f t="shared" si="48"/>
        <v>13.6875</v>
      </c>
      <c r="I266" s="283">
        <v>18.25</v>
      </c>
      <c r="J266" s="284">
        <f t="shared" si="49"/>
        <v>16.425</v>
      </c>
    </row>
    <row r="267" spans="1:10" ht="12">
      <c r="A267" s="286" t="s">
        <v>1390</v>
      </c>
      <c r="B267" s="287" t="s">
        <v>1391</v>
      </c>
      <c r="C267" s="288"/>
      <c r="D267" s="341"/>
      <c r="E267" s="281"/>
      <c r="F267" s="282">
        <f t="shared" si="46"/>
        <v>9.45</v>
      </c>
      <c r="G267" s="282">
        <f t="shared" si="47"/>
        <v>9.9225</v>
      </c>
      <c r="H267" s="282">
        <f t="shared" si="48"/>
        <v>11.8125</v>
      </c>
      <c r="I267" s="283">
        <v>15.75</v>
      </c>
      <c r="J267" s="284">
        <f t="shared" si="49"/>
        <v>14.175</v>
      </c>
    </row>
    <row r="268" spans="1:10" ht="12">
      <c r="A268" s="286" t="s">
        <v>1392</v>
      </c>
      <c r="B268" s="287" t="s">
        <v>1393</v>
      </c>
      <c r="C268" s="288"/>
      <c r="D268" s="341"/>
      <c r="E268" s="281"/>
      <c r="F268" s="282">
        <f t="shared" si="46"/>
        <v>8.7</v>
      </c>
      <c r="G268" s="282">
        <f t="shared" si="47"/>
        <v>9.135</v>
      </c>
      <c r="H268" s="282">
        <f t="shared" si="48"/>
        <v>10.875</v>
      </c>
      <c r="I268" s="283">
        <v>14.5</v>
      </c>
      <c r="J268" s="284">
        <f t="shared" si="49"/>
        <v>13.05</v>
      </c>
    </row>
    <row r="269" spans="1:10" ht="12">
      <c r="A269" s="304" t="s">
        <v>1394</v>
      </c>
      <c r="B269" s="446" t="s">
        <v>1395</v>
      </c>
      <c r="C269" s="447"/>
      <c r="D269" s="448"/>
      <c r="E269" s="281"/>
      <c r="F269" s="282">
        <f t="shared" si="46"/>
        <v>10.049999999999999</v>
      </c>
      <c r="G269" s="282">
        <f t="shared" si="47"/>
        <v>10.5525</v>
      </c>
      <c r="H269" s="282">
        <f t="shared" si="48"/>
        <v>12.5625</v>
      </c>
      <c r="I269" s="330">
        <v>16.75</v>
      </c>
      <c r="J269" s="284">
        <f t="shared" si="49"/>
        <v>15.075000000000001</v>
      </c>
    </row>
    <row r="270" spans="1:10" ht="12">
      <c r="A270" s="286" t="s">
        <v>1396</v>
      </c>
      <c r="B270" s="287" t="s">
        <v>1228</v>
      </c>
      <c r="C270" s="288"/>
      <c r="D270" s="341"/>
      <c r="E270" s="281"/>
      <c r="F270" s="282">
        <f t="shared" si="46"/>
        <v>11.85</v>
      </c>
      <c r="G270" s="282">
        <f t="shared" si="47"/>
        <v>12.4425</v>
      </c>
      <c r="H270" s="282">
        <f t="shared" si="48"/>
        <v>14.8125</v>
      </c>
      <c r="I270" s="283">
        <v>19.75</v>
      </c>
      <c r="J270" s="284">
        <f t="shared" si="49"/>
        <v>17.775000000000002</v>
      </c>
    </row>
    <row r="271" spans="1:10" ht="12">
      <c r="A271" s="286" t="s">
        <v>1229</v>
      </c>
      <c r="B271" s="287" t="s">
        <v>1230</v>
      </c>
      <c r="C271" s="288"/>
      <c r="D271" s="341"/>
      <c r="E271" s="281"/>
      <c r="F271" s="282">
        <f t="shared" si="46"/>
        <v>13.2</v>
      </c>
      <c r="G271" s="282">
        <f t="shared" si="47"/>
        <v>13.86</v>
      </c>
      <c r="H271" s="282">
        <f t="shared" si="48"/>
        <v>16.5</v>
      </c>
      <c r="I271" s="283">
        <v>22</v>
      </c>
      <c r="J271" s="284">
        <f t="shared" si="49"/>
        <v>19.8</v>
      </c>
    </row>
    <row r="272" spans="1:10" ht="12">
      <c r="A272" s="286" t="s">
        <v>1231</v>
      </c>
      <c r="B272" s="287" t="s">
        <v>1232</v>
      </c>
      <c r="C272" s="288"/>
      <c r="D272" s="341"/>
      <c r="E272" s="281"/>
      <c r="F272" s="282">
        <f t="shared" si="46"/>
        <v>10.2</v>
      </c>
      <c r="G272" s="282">
        <f t="shared" si="47"/>
        <v>10.71</v>
      </c>
      <c r="H272" s="282">
        <f t="shared" si="48"/>
        <v>12.75</v>
      </c>
      <c r="I272" s="283">
        <v>17</v>
      </c>
      <c r="J272" s="284">
        <f t="shared" si="49"/>
        <v>15.3</v>
      </c>
    </row>
    <row r="273" spans="1:10" ht="12">
      <c r="A273" s="304" t="s">
        <v>1233</v>
      </c>
      <c r="B273" s="446" t="s">
        <v>1234</v>
      </c>
      <c r="C273" s="447"/>
      <c r="D273" s="448"/>
      <c r="E273" s="281"/>
      <c r="F273" s="282">
        <f t="shared" si="46"/>
        <v>12.9</v>
      </c>
      <c r="G273" s="282">
        <f t="shared" si="47"/>
        <v>13.545</v>
      </c>
      <c r="H273" s="282">
        <f t="shared" si="48"/>
        <v>16.125</v>
      </c>
      <c r="I273" s="330">
        <v>21.5</v>
      </c>
      <c r="J273" s="284">
        <f t="shared" si="49"/>
        <v>19.35</v>
      </c>
    </row>
    <row r="274" spans="1:10" ht="12">
      <c r="A274" s="286" t="s">
        <v>1235</v>
      </c>
      <c r="B274" s="287" t="s">
        <v>1236</v>
      </c>
      <c r="C274" s="288"/>
      <c r="D274" s="341"/>
      <c r="E274" s="281"/>
      <c r="F274" s="282">
        <f t="shared" si="46"/>
        <v>17.55</v>
      </c>
      <c r="G274" s="282">
        <f t="shared" si="47"/>
        <v>18.4275</v>
      </c>
      <c r="H274" s="282">
        <f t="shared" si="48"/>
        <v>21.9375</v>
      </c>
      <c r="I274" s="283">
        <v>29.25</v>
      </c>
      <c r="J274" s="284">
        <f t="shared" si="49"/>
        <v>26.325</v>
      </c>
    </row>
    <row r="275" spans="1:10" ht="12">
      <c r="A275" s="286" t="s">
        <v>1237</v>
      </c>
      <c r="B275" s="287" t="s">
        <v>1398</v>
      </c>
      <c r="C275" s="288"/>
      <c r="D275" s="341"/>
      <c r="E275" s="281"/>
      <c r="F275" s="282">
        <f t="shared" si="46"/>
        <v>14.1</v>
      </c>
      <c r="G275" s="282">
        <f t="shared" si="47"/>
        <v>14.805</v>
      </c>
      <c r="H275" s="282">
        <f t="shared" si="48"/>
        <v>17.625</v>
      </c>
      <c r="I275" s="283">
        <v>23.5</v>
      </c>
      <c r="J275" s="284">
        <f t="shared" si="49"/>
        <v>21.150000000000002</v>
      </c>
    </row>
    <row r="276" spans="1:10" ht="12">
      <c r="A276" s="315" t="s">
        <v>1233</v>
      </c>
      <c r="B276" s="287" t="s">
        <v>1399</v>
      </c>
      <c r="C276" s="288"/>
      <c r="D276" s="341"/>
      <c r="E276" s="281"/>
      <c r="F276" s="282">
        <f t="shared" si="46"/>
        <v>12.9</v>
      </c>
      <c r="G276" s="282">
        <f t="shared" si="47"/>
        <v>13.545</v>
      </c>
      <c r="H276" s="282">
        <f t="shared" si="48"/>
        <v>16.125</v>
      </c>
      <c r="I276" s="330">
        <v>21.5</v>
      </c>
      <c r="J276" s="284">
        <f t="shared" si="49"/>
        <v>19.35</v>
      </c>
    </row>
    <row r="277" spans="1:10" ht="12">
      <c r="A277" s="304" t="s">
        <v>1400</v>
      </c>
      <c r="B277" s="446" t="s">
        <v>1401</v>
      </c>
      <c r="C277" s="447"/>
      <c r="D277" s="448"/>
      <c r="E277" s="281"/>
      <c r="F277" s="282">
        <f t="shared" si="46"/>
        <v>15.899999999999999</v>
      </c>
      <c r="G277" s="282">
        <f t="shared" si="47"/>
        <v>16.695</v>
      </c>
      <c r="H277" s="282">
        <f t="shared" si="48"/>
        <v>19.875</v>
      </c>
      <c r="I277" s="330">
        <v>26.5</v>
      </c>
      <c r="J277" s="284">
        <f t="shared" si="49"/>
        <v>23.85</v>
      </c>
    </row>
    <row r="278" spans="1:10" ht="12">
      <c r="A278" s="286" t="s">
        <v>1402</v>
      </c>
      <c r="B278" s="287" t="s">
        <v>1403</v>
      </c>
      <c r="C278" s="288"/>
      <c r="D278" s="289"/>
      <c r="E278" s="281"/>
      <c r="F278" s="282">
        <f t="shared" si="46"/>
        <v>18.599999999999998</v>
      </c>
      <c r="G278" s="282">
        <f t="shared" si="47"/>
        <v>19.53</v>
      </c>
      <c r="H278" s="282">
        <f t="shared" si="48"/>
        <v>23.25</v>
      </c>
      <c r="I278" s="290">
        <v>31</v>
      </c>
      <c r="J278" s="284">
        <f t="shared" si="49"/>
        <v>27.900000000000002</v>
      </c>
    </row>
    <row r="279" spans="1:10" ht="12">
      <c r="A279" s="286" t="s">
        <v>1404</v>
      </c>
      <c r="B279" s="287" t="s">
        <v>1256</v>
      </c>
      <c r="C279" s="288"/>
      <c r="D279" s="289"/>
      <c r="E279" s="281"/>
      <c r="F279" s="282">
        <f t="shared" si="46"/>
        <v>21.9</v>
      </c>
      <c r="G279" s="282">
        <f t="shared" si="47"/>
        <v>22.995</v>
      </c>
      <c r="H279" s="282">
        <f t="shared" si="48"/>
        <v>27.375</v>
      </c>
      <c r="I279" s="290">
        <v>36.5</v>
      </c>
      <c r="J279" s="284">
        <f t="shared" si="49"/>
        <v>32.85</v>
      </c>
    </row>
    <row r="280" spans="1:10" ht="12">
      <c r="A280" s="286" t="s">
        <v>1257</v>
      </c>
      <c r="B280" s="287" t="s">
        <v>1258</v>
      </c>
      <c r="C280" s="288"/>
      <c r="D280" s="341"/>
      <c r="E280" s="281"/>
      <c r="F280" s="282">
        <f t="shared" si="46"/>
        <v>17.25</v>
      </c>
      <c r="G280" s="282">
        <f t="shared" si="47"/>
        <v>18.1125</v>
      </c>
      <c r="H280" s="282">
        <f t="shared" si="48"/>
        <v>21.5625</v>
      </c>
      <c r="I280" s="283">
        <v>28.75</v>
      </c>
      <c r="J280" s="284">
        <f t="shared" si="49"/>
        <v>25.875</v>
      </c>
    </row>
    <row r="281" spans="1:10" ht="12">
      <c r="A281" s="286" t="s">
        <v>1259</v>
      </c>
      <c r="B281" s="287" t="s">
        <v>1260</v>
      </c>
      <c r="C281" s="288"/>
      <c r="D281" s="341"/>
      <c r="E281" s="281"/>
      <c r="F281" s="282">
        <f t="shared" si="46"/>
        <v>18.9</v>
      </c>
      <c r="G281" s="282">
        <f t="shared" si="47"/>
        <v>19.845</v>
      </c>
      <c r="H281" s="282">
        <f t="shared" si="48"/>
        <v>23.625</v>
      </c>
      <c r="I281" s="283">
        <v>31.5</v>
      </c>
      <c r="J281" s="284">
        <f t="shared" si="49"/>
        <v>28.35</v>
      </c>
    </row>
    <row r="282" spans="1:10" ht="12">
      <c r="A282" s="286" t="s">
        <v>1261</v>
      </c>
      <c r="B282" s="287" t="s">
        <v>1317</v>
      </c>
      <c r="C282" s="288"/>
      <c r="D282" s="341"/>
      <c r="E282" s="281"/>
      <c r="F282" s="282">
        <f t="shared" si="46"/>
        <v>26.25</v>
      </c>
      <c r="G282" s="282">
        <f t="shared" si="47"/>
        <v>27.5625</v>
      </c>
      <c r="H282" s="282">
        <f t="shared" si="48"/>
        <v>32.8125</v>
      </c>
      <c r="I282" s="283">
        <v>43.75</v>
      </c>
      <c r="J282" s="284">
        <f t="shared" si="49"/>
        <v>39.375</v>
      </c>
    </row>
    <row r="283" spans="1:10" ht="12">
      <c r="A283" s="280" t="s">
        <v>1318</v>
      </c>
      <c r="B283" s="446" t="s">
        <v>1319</v>
      </c>
      <c r="C283" s="447"/>
      <c r="D283" s="448"/>
      <c r="E283" s="281"/>
      <c r="F283" s="282">
        <f t="shared" si="46"/>
        <v>20.4</v>
      </c>
      <c r="G283" s="282">
        <f t="shared" si="47"/>
        <v>21.42</v>
      </c>
      <c r="H283" s="282">
        <f t="shared" si="48"/>
        <v>25.5</v>
      </c>
      <c r="I283" s="283">
        <v>34</v>
      </c>
      <c r="J283" s="284">
        <f t="shared" si="49"/>
        <v>30.6</v>
      </c>
    </row>
    <row r="284" spans="1:10" ht="12">
      <c r="A284" s="286" t="s">
        <v>1320</v>
      </c>
      <c r="B284" s="287" t="s">
        <v>1321</v>
      </c>
      <c r="C284" s="288"/>
      <c r="D284" s="289"/>
      <c r="E284" s="281"/>
      <c r="F284" s="282">
        <f t="shared" si="46"/>
        <v>22.05</v>
      </c>
      <c r="G284" s="282">
        <f t="shared" si="47"/>
        <v>23.1525</v>
      </c>
      <c r="H284" s="282">
        <f t="shared" si="48"/>
        <v>27.5625</v>
      </c>
      <c r="I284" s="290">
        <v>36.75</v>
      </c>
      <c r="J284" s="284">
        <f t="shared" si="49"/>
        <v>33.075</v>
      </c>
    </row>
    <row r="285" spans="1:10" ht="12">
      <c r="A285" s="286" t="s">
        <v>1322</v>
      </c>
      <c r="B285" s="287" t="s">
        <v>1323</v>
      </c>
      <c r="C285" s="288"/>
      <c r="D285" s="341"/>
      <c r="E285" s="281"/>
      <c r="F285" s="282">
        <f t="shared" si="46"/>
        <v>36.15</v>
      </c>
      <c r="G285" s="282">
        <f t="shared" si="47"/>
        <v>37.9575</v>
      </c>
      <c r="H285" s="282">
        <f t="shared" si="48"/>
        <v>45.1875</v>
      </c>
      <c r="I285" s="283">
        <v>60.25</v>
      </c>
      <c r="J285" s="284">
        <f t="shared" si="49"/>
        <v>54.225</v>
      </c>
    </row>
    <row r="286" spans="1:10" ht="12">
      <c r="A286" s="286" t="s">
        <v>1324</v>
      </c>
      <c r="B286" s="287" t="s">
        <v>1335</v>
      </c>
      <c r="C286" s="288"/>
      <c r="D286" s="341"/>
      <c r="E286" s="281"/>
      <c r="F286" s="282">
        <f t="shared" si="46"/>
        <v>48</v>
      </c>
      <c r="G286" s="282">
        <f t="shared" si="47"/>
        <v>50.4</v>
      </c>
      <c r="H286" s="282">
        <f t="shared" si="48"/>
        <v>60</v>
      </c>
      <c r="I286" s="283">
        <v>80</v>
      </c>
      <c r="J286" s="284">
        <f t="shared" si="49"/>
        <v>72</v>
      </c>
    </row>
    <row r="287" spans="1:10" ht="12">
      <c r="A287" s="286" t="s">
        <v>1336</v>
      </c>
      <c r="B287" s="287" t="s">
        <v>1337</v>
      </c>
      <c r="C287" s="288"/>
      <c r="D287" s="289"/>
      <c r="E287" s="281"/>
      <c r="F287" s="282">
        <f t="shared" si="46"/>
        <v>39</v>
      </c>
      <c r="G287" s="282">
        <f t="shared" si="47"/>
        <v>40.95</v>
      </c>
      <c r="H287" s="282">
        <f t="shared" si="48"/>
        <v>48.75</v>
      </c>
      <c r="I287" s="290">
        <v>65</v>
      </c>
      <c r="J287" s="284">
        <f t="shared" si="49"/>
        <v>58.5</v>
      </c>
    </row>
    <row r="288" spans="1:10" ht="12">
      <c r="A288" s="286" t="s">
        <v>1338</v>
      </c>
      <c r="B288" s="287" t="s">
        <v>1339</v>
      </c>
      <c r="C288" s="288"/>
      <c r="D288" s="341"/>
      <c r="E288" s="281"/>
      <c r="F288" s="282">
        <f t="shared" si="46"/>
        <v>33</v>
      </c>
      <c r="G288" s="282">
        <f t="shared" si="47"/>
        <v>34.65</v>
      </c>
      <c r="H288" s="282">
        <f t="shared" si="48"/>
        <v>41.25</v>
      </c>
      <c r="I288" s="283">
        <v>55</v>
      </c>
      <c r="J288" s="284">
        <f t="shared" si="49"/>
        <v>49.5</v>
      </c>
    </row>
    <row r="289" spans="1:10" ht="12">
      <c r="A289" s="286" t="s">
        <v>1340</v>
      </c>
      <c r="B289" s="287" t="s">
        <v>1341</v>
      </c>
      <c r="C289" s="288"/>
      <c r="D289" s="341"/>
      <c r="E289" s="281"/>
      <c r="F289" s="282">
        <f t="shared" si="46"/>
        <v>55.949999999999996</v>
      </c>
      <c r="G289" s="282">
        <f t="shared" si="47"/>
        <v>58.7475</v>
      </c>
      <c r="H289" s="282">
        <f t="shared" si="48"/>
        <v>69.9375</v>
      </c>
      <c r="I289" s="283">
        <v>93.25</v>
      </c>
      <c r="J289" s="284">
        <f t="shared" si="49"/>
        <v>83.925</v>
      </c>
    </row>
    <row r="290" spans="1:10" ht="12">
      <c r="A290" s="286" t="s">
        <v>1342</v>
      </c>
      <c r="B290" s="287" t="s">
        <v>1356</v>
      </c>
      <c r="C290" s="288"/>
      <c r="D290" s="341"/>
      <c r="E290" s="281"/>
      <c r="F290" s="282">
        <f t="shared" si="46"/>
        <v>69.89999999999999</v>
      </c>
      <c r="G290" s="282">
        <f t="shared" si="47"/>
        <v>73.395</v>
      </c>
      <c r="H290" s="282">
        <f t="shared" si="48"/>
        <v>87.375</v>
      </c>
      <c r="I290" s="283">
        <v>116.5</v>
      </c>
      <c r="J290" s="284">
        <f t="shared" si="49"/>
        <v>104.85000000000001</v>
      </c>
    </row>
    <row r="291" spans="1:10" ht="12">
      <c r="A291" s="286" t="s">
        <v>1357</v>
      </c>
      <c r="B291" s="287" t="s">
        <v>1358</v>
      </c>
      <c r="C291" s="288"/>
      <c r="D291" s="341"/>
      <c r="E291" s="281"/>
      <c r="F291" s="282">
        <f t="shared" si="46"/>
        <v>51.75</v>
      </c>
      <c r="G291" s="282">
        <f t="shared" si="47"/>
        <v>54.3375</v>
      </c>
      <c r="H291" s="282">
        <f t="shared" si="48"/>
        <v>64.6875</v>
      </c>
      <c r="I291" s="283">
        <v>86.25</v>
      </c>
      <c r="J291" s="284">
        <f t="shared" si="49"/>
        <v>77.625</v>
      </c>
    </row>
    <row r="292" spans="1:10" ht="12">
      <c r="A292" s="286" t="s">
        <v>1359</v>
      </c>
      <c r="B292" s="287" t="s">
        <v>1360</v>
      </c>
      <c r="C292" s="288"/>
      <c r="D292" s="341"/>
      <c r="E292" s="281"/>
      <c r="F292" s="282">
        <f t="shared" si="46"/>
        <v>47.4</v>
      </c>
      <c r="G292" s="282">
        <f t="shared" si="47"/>
        <v>49.77</v>
      </c>
      <c r="H292" s="282">
        <f t="shared" si="48"/>
        <v>59.25</v>
      </c>
      <c r="I292" s="283">
        <v>79</v>
      </c>
      <c r="J292" s="284">
        <f t="shared" si="49"/>
        <v>71.10000000000001</v>
      </c>
    </row>
  </sheetData>
  <mergeCells count="123">
    <mergeCell ref="B100:D100"/>
    <mergeCell ref="B101:D101"/>
    <mergeCell ref="B117:D117"/>
    <mergeCell ref="B118:D118"/>
    <mergeCell ref="B109:D109"/>
    <mergeCell ref="B110:D110"/>
    <mergeCell ref="B105:D105"/>
    <mergeCell ref="B106:D106"/>
    <mergeCell ref="B111:D111"/>
    <mergeCell ref="B90:D90"/>
    <mergeCell ref="B92:D92"/>
    <mergeCell ref="B93:D93"/>
    <mergeCell ref="B94:D94"/>
    <mergeCell ref="B254:D254"/>
    <mergeCell ref="B257:D257"/>
    <mergeCell ref="B113:D113"/>
    <mergeCell ref="B114:D114"/>
    <mergeCell ref="B115:D115"/>
    <mergeCell ref="B233:D233"/>
    <mergeCell ref="B144:D144"/>
    <mergeCell ref="B116:D116"/>
    <mergeCell ref="B187:D187"/>
    <mergeCell ref="B181:D181"/>
    <mergeCell ref="B78:D78"/>
    <mergeCell ref="B103:D103"/>
    <mergeCell ref="B104:D104"/>
    <mergeCell ref="B102:D102"/>
    <mergeCell ref="B81:D81"/>
    <mergeCell ref="B82:D82"/>
    <mergeCell ref="B83:D83"/>
    <mergeCell ref="B97:D97"/>
    <mergeCell ref="B91:D91"/>
    <mergeCell ref="B85:D85"/>
    <mergeCell ref="B178:D178"/>
    <mergeCell ref="B174:D174"/>
    <mergeCell ref="B175:D175"/>
    <mergeCell ref="B176:D176"/>
    <mergeCell ref="B283:D283"/>
    <mergeCell ref="B241:D241"/>
    <mergeCell ref="B242:D242"/>
    <mergeCell ref="B255:D255"/>
    <mergeCell ref="B256:D256"/>
    <mergeCell ref="B269:D269"/>
    <mergeCell ref="B273:D273"/>
    <mergeCell ref="B252:D252"/>
    <mergeCell ref="B253:D253"/>
    <mergeCell ref="B277:D277"/>
    <mergeCell ref="B182:D182"/>
    <mergeCell ref="B183:D183"/>
    <mergeCell ref="B184:D184"/>
    <mergeCell ref="B185:D185"/>
    <mergeCell ref="B186:D186"/>
    <mergeCell ref="B163:D163"/>
    <mergeCell ref="B164:D164"/>
    <mergeCell ref="B165:D165"/>
    <mergeCell ref="B177:D177"/>
    <mergeCell ref="B173:D173"/>
    <mergeCell ref="B166:D166"/>
    <mergeCell ref="B167:D167"/>
    <mergeCell ref="B168:D168"/>
    <mergeCell ref="B169:D169"/>
    <mergeCell ref="B170:D170"/>
    <mergeCell ref="B138:D138"/>
    <mergeCell ref="B151:D151"/>
    <mergeCell ref="B162:D162"/>
    <mergeCell ref="B155:D155"/>
    <mergeCell ref="B161:D161"/>
    <mergeCell ref="B158:D158"/>
    <mergeCell ref="B159:D159"/>
    <mergeCell ref="B160:D160"/>
    <mergeCell ref="B152:D152"/>
    <mergeCell ref="B147:D147"/>
    <mergeCell ref="B148:D148"/>
    <mergeCell ref="B131:D131"/>
    <mergeCell ref="B134:D134"/>
    <mergeCell ref="B135:D135"/>
    <mergeCell ref="B137:D137"/>
    <mergeCell ref="B136:D136"/>
    <mergeCell ref="B37:D37"/>
    <mergeCell ref="B35:D35"/>
    <mergeCell ref="B34:D34"/>
    <mergeCell ref="B2:D2"/>
    <mergeCell ref="B3:D3"/>
    <mergeCell ref="B4:D4"/>
    <mergeCell ref="B5:D5"/>
    <mergeCell ref="B6:D6"/>
    <mergeCell ref="B36:D36"/>
    <mergeCell ref="B38:D38"/>
    <mergeCell ref="B67:D67"/>
    <mergeCell ref="B68:D68"/>
    <mergeCell ref="B53:D53"/>
    <mergeCell ref="B57:D57"/>
    <mergeCell ref="B58:D58"/>
    <mergeCell ref="B61:D61"/>
    <mergeCell ref="B59:D59"/>
    <mergeCell ref="B60:D60"/>
    <mergeCell ref="B70:D70"/>
    <mergeCell ref="B52:D52"/>
    <mergeCell ref="B76:D76"/>
    <mergeCell ref="B69:D69"/>
    <mergeCell ref="B62:D62"/>
    <mergeCell ref="B66:D66"/>
    <mergeCell ref="B73:D73"/>
    <mergeCell ref="B63:D63"/>
    <mergeCell ref="B121:D121"/>
    <mergeCell ref="B112:D112"/>
    <mergeCell ref="B74:D74"/>
    <mergeCell ref="B75:D75"/>
    <mergeCell ref="B96:D96"/>
    <mergeCell ref="B95:D95"/>
    <mergeCell ref="B84:D84"/>
    <mergeCell ref="B88:D88"/>
    <mergeCell ref="B89:D89"/>
    <mergeCell ref="B77:D77"/>
    <mergeCell ref="B130:D130"/>
    <mergeCell ref="B125:D125"/>
    <mergeCell ref="B126:D126"/>
    <mergeCell ref="B127:D127"/>
    <mergeCell ref="B128:D128"/>
    <mergeCell ref="B122:D122"/>
    <mergeCell ref="B123:D123"/>
    <mergeCell ref="B124:D124"/>
    <mergeCell ref="B129:D129"/>
  </mergeCells>
  <printOptions/>
  <pageMargins left="0.49" right="0" top="0.51" bottom="0.85" header="0.5" footer="0.5"/>
  <pageSetup fitToHeight="5" fitToWidth="1" horizontalDpi="600" verticalDpi="600" orientation="portrait" scale="95"/>
  <rowBreaks count="5" manualBreakCount="5">
    <brk id="54" max="255" man="1"/>
    <brk id="98" max="255" man="1"/>
    <brk id="171" max="255" man="1"/>
    <brk id="213" max="255" man="1"/>
    <brk id="2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125" zoomScaleNormal="125" workbookViewId="0" topLeftCell="A1">
      <selection activeCell="H71" sqref="H71"/>
    </sheetView>
  </sheetViews>
  <sheetFormatPr defaultColWidth="11.19921875" defaultRowHeight="15"/>
  <cols>
    <col min="1" max="1" width="4.5" style="57" customWidth="1"/>
    <col min="2" max="2" width="11" style="123" customWidth="1"/>
    <col min="3" max="3" width="7.59765625" style="124" bestFit="1" customWidth="1"/>
    <col min="4" max="4" width="8.59765625" style="125" customWidth="1"/>
    <col min="5" max="5" width="10.8984375" style="57" customWidth="1"/>
    <col min="6" max="7" width="7.59765625" style="126" customWidth="1"/>
    <col min="8" max="8" width="6.5" style="125" bestFit="1" customWidth="1"/>
    <col min="9" max="9" width="8.09765625" style="125" customWidth="1"/>
    <col min="10" max="11" width="7.19921875" style="57" customWidth="1"/>
    <col min="12" max="12" width="5" style="56" customWidth="1"/>
    <col min="13" max="16384" width="8" style="57" customWidth="1"/>
  </cols>
  <sheetData>
    <row r="1" spans="1:11" ht="18" customHeight="1">
      <c r="A1" s="427" t="s">
        <v>306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9" s="59" customFormat="1" ht="15.75" thickBot="1">
      <c r="A2" s="58" t="s">
        <v>134</v>
      </c>
      <c r="C2" s="60"/>
      <c r="D2" s="61"/>
      <c r="F2" s="62"/>
      <c r="G2" s="62"/>
      <c r="H2" s="61"/>
      <c r="I2" s="61"/>
    </row>
    <row r="3" spans="1:9" s="66" customFormat="1" ht="10.5" thickBot="1">
      <c r="A3" s="63" t="s">
        <v>135</v>
      </c>
      <c r="B3" s="413" t="s">
        <v>136</v>
      </c>
      <c r="C3" s="414"/>
      <c r="D3" s="63" t="s">
        <v>137</v>
      </c>
      <c r="E3" s="63" t="s">
        <v>138</v>
      </c>
      <c r="F3" s="64" t="s">
        <v>139</v>
      </c>
      <c r="G3" s="65">
        <v>0.2</v>
      </c>
      <c r="H3" s="63" t="s">
        <v>75</v>
      </c>
      <c r="I3" s="63" t="s">
        <v>78</v>
      </c>
    </row>
    <row r="4" spans="1:7" s="59" customFormat="1" ht="6" customHeight="1">
      <c r="A4" s="67"/>
      <c r="B4" s="68"/>
      <c r="C4" s="69"/>
      <c r="D4" s="67"/>
      <c r="F4" s="62"/>
      <c r="G4" s="61"/>
    </row>
    <row r="5" spans="1:7" s="59" customFormat="1" ht="10.5" thickBot="1">
      <c r="A5" s="70" t="s">
        <v>140</v>
      </c>
      <c r="B5" s="68"/>
      <c r="C5" s="69"/>
      <c r="D5" s="67"/>
      <c r="F5" s="62"/>
      <c r="G5" s="61"/>
    </row>
    <row r="6" spans="1:10" s="66" customFormat="1" ht="10.5" thickBot="1">
      <c r="A6" s="416">
        <v>5</v>
      </c>
      <c r="B6" s="391" t="s">
        <v>313</v>
      </c>
      <c r="C6" s="391"/>
      <c r="D6" s="72" t="s">
        <v>314</v>
      </c>
      <c r="E6" s="73" t="s">
        <v>315</v>
      </c>
      <c r="F6" s="74">
        <v>139.99</v>
      </c>
      <c r="G6" s="75">
        <f>F6*0.8</f>
        <v>111.99200000000002</v>
      </c>
      <c r="H6" s="76"/>
      <c r="I6" s="77">
        <f>H6*G6</f>
        <v>0</v>
      </c>
      <c r="J6" s="59"/>
    </row>
    <row r="7" spans="1:10" s="66" customFormat="1" ht="10.5" thickBot="1">
      <c r="A7" s="417"/>
      <c r="B7" s="421" t="s">
        <v>316</v>
      </c>
      <c r="C7" s="421"/>
      <c r="D7" s="79" t="s">
        <v>314</v>
      </c>
      <c r="E7" s="80" t="s">
        <v>317</v>
      </c>
      <c r="F7" s="81">
        <v>100</v>
      </c>
      <c r="G7" s="75">
        <f>F7*0.8</f>
        <v>80</v>
      </c>
      <c r="H7" s="80"/>
      <c r="I7" s="77">
        <f>H7*G7</f>
        <v>0</v>
      </c>
      <c r="J7" s="59"/>
    </row>
    <row r="8" spans="1:10" s="66" customFormat="1" ht="10.5" thickBot="1">
      <c r="A8" s="417"/>
      <c r="B8" s="419" t="s">
        <v>318</v>
      </c>
      <c r="C8" s="419"/>
      <c r="D8" s="83" t="s">
        <v>314</v>
      </c>
      <c r="E8" s="84" t="s">
        <v>319</v>
      </c>
      <c r="F8" s="85">
        <v>100</v>
      </c>
      <c r="G8" s="75">
        <f>F8*0.8</f>
        <v>80</v>
      </c>
      <c r="H8" s="86"/>
      <c r="I8" s="77">
        <f>H8*G8</f>
        <v>0</v>
      </c>
      <c r="J8" s="59"/>
    </row>
    <row r="9" spans="1:10" s="66" customFormat="1" ht="10.5" thickBot="1">
      <c r="A9" s="418"/>
      <c r="B9" s="415" t="s">
        <v>320</v>
      </c>
      <c r="C9" s="415"/>
      <c r="D9" s="88" t="s">
        <v>314</v>
      </c>
      <c r="E9" s="89" t="s">
        <v>321</v>
      </c>
      <c r="F9" s="90">
        <v>24.99</v>
      </c>
      <c r="G9" s="75">
        <f>F9*0.8</f>
        <v>19.992</v>
      </c>
      <c r="H9" s="89"/>
      <c r="I9" s="77">
        <f>H9*G9</f>
        <v>0</v>
      </c>
      <c r="J9" s="59"/>
    </row>
    <row r="10" spans="1:7" s="59" customFormat="1" ht="6" customHeight="1">
      <c r="A10" s="61"/>
      <c r="B10" s="60"/>
      <c r="C10" s="60"/>
      <c r="D10" s="61"/>
      <c r="F10" s="62"/>
      <c r="G10" s="91"/>
    </row>
    <row r="11" spans="1:7" s="59" customFormat="1" ht="10.5" thickBot="1">
      <c r="A11" s="92" t="s">
        <v>322</v>
      </c>
      <c r="B11" s="60"/>
      <c r="C11" s="60"/>
      <c r="D11" s="61"/>
      <c r="F11" s="62"/>
      <c r="G11" s="91"/>
    </row>
    <row r="12" spans="1:10" s="66" customFormat="1" ht="10.5" thickBot="1">
      <c r="A12" s="416">
        <v>7</v>
      </c>
      <c r="B12" s="391" t="s">
        <v>145</v>
      </c>
      <c r="C12" s="391"/>
      <c r="D12" s="72" t="s">
        <v>314</v>
      </c>
      <c r="E12" s="73" t="s">
        <v>146</v>
      </c>
      <c r="F12" s="93">
        <v>299.99</v>
      </c>
      <c r="G12" s="75">
        <f>F12*0.8</f>
        <v>239.99200000000002</v>
      </c>
      <c r="H12" s="76"/>
      <c r="I12" s="77">
        <f>H12*G12</f>
        <v>0</v>
      </c>
      <c r="J12" s="59"/>
    </row>
    <row r="13" spans="1:10" s="66" customFormat="1" ht="10.5" thickBot="1">
      <c r="A13" s="417"/>
      <c r="B13" s="421" t="s">
        <v>147</v>
      </c>
      <c r="C13" s="421"/>
      <c r="D13" s="79" t="s">
        <v>314</v>
      </c>
      <c r="E13" s="80" t="s">
        <v>148</v>
      </c>
      <c r="F13" s="94">
        <v>999.99</v>
      </c>
      <c r="G13" s="75">
        <f>F13*0.8</f>
        <v>799.9920000000001</v>
      </c>
      <c r="H13" s="80"/>
      <c r="I13" s="77">
        <f>H13*G13</f>
        <v>0</v>
      </c>
      <c r="J13" s="59"/>
    </row>
    <row r="14" spans="1:10" s="66" customFormat="1" ht="10.5" thickBot="1">
      <c r="A14" s="418"/>
      <c r="B14" s="404" t="s">
        <v>149</v>
      </c>
      <c r="C14" s="404"/>
      <c r="D14" s="95" t="s">
        <v>314</v>
      </c>
      <c r="E14" s="96" t="s">
        <v>150</v>
      </c>
      <c r="F14" s="97">
        <v>74.99</v>
      </c>
      <c r="G14" s="75">
        <f>F14*0.8</f>
        <v>59.992</v>
      </c>
      <c r="H14" s="98"/>
      <c r="I14" s="77">
        <f>H14*G14</f>
        <v>0</v>
      </c>
      <c r="J14" s="59"/>
    </row>
    <row r="15" spans="2:7" s="59" customFormat="1" ht="6" customHeight="1">
      <c r="B15" s="99"/>
      <c r="C15" s="60"/>
      <c r="D15" s="61"/>
      <c r="F15" s="62"/>
      <c r="G15" s="61"/>
    </row>
    <row r="16" spans="1:7" s="59" customFormat="1" ht="10.5" thickBot="1">
      <c r="A16" s="100" t="s">
        <v>151</v>
      </c>
      <c r="B16" s="99"/>
      <c r="C16" s="60"/>
      <c r="D16" s="61"/>
      <c r="F16" s="62"/>
      <c r="G16" s="61"/>
    </row>
    <row r="17" spans="1:10" s="66" customFormat="1" ht="11.25" customHeight="1" thickBot="1">
      <c r="A17" s="416">
        <v>9</v>
      </c>
      <c r="B17" s="407" t="s">
        <v>152</v>
      </c>
      <c r="C17" s="411" t="s">
        <v>153</v>
      </c>
      <c r="D17" s="102" t="s">
        <v>154</v>
      </c>
      <c r="E17" s="103" t="s">
        <v>336</v>
      </c>
      <c r="F17" s="383">
        <v>29.99</v>
      </c>
      <c r="G17" s="383">
        <f>0.8*F17</f>
        <v>23.992</v>
      </c>
      <c r="H17" s="103"/>
      <c r="I17" s="105">
        <f aca="true" t="shared" si="0" ref="I17:I22">H17*$G$17</f>
        <v>0</v>
      </c>
      <c r="J17" s="59"/>
    </row>
    <row r="18" spans="1:10" s="66" customFormat="1" ht="10.5" thickBot="1">
      <c r="A18" s="417"/>
      <c r="B18" s="408"/>
      <c r="C18" s="412"/>
      <c r="D18" s="79" t="s">
        <v>337</v>
      </c>
      <c r="E18" s="80" t="s">
        <v>338</v>
      </c>
      <c r="F18" s="397"/>
      <c r="G18" s="460"/>
      <c r="H18" s="80"/>
      <c r="I18" s="105">
        <f t="shared" si="0"/>
        <v>0</v>
      </c>
      <c r="J18" s="59"/>
    </row>
    <row r="19" spans="1:10" s="66" customFormat="1" ht="10.5" thickBot="1">
      <c r="A19" s="417"/>
      <c r="B19" s="408"/>
      <c r="C19" s="412"/>
      <c r="D19" s="79" t="s">
        <v>339</v>
      </c>
      <c r="E19" s="80" t="s">
        <v>340</v>
      </c>
      <c r="F19" s="397"/>
      <c r="G19" s="460"/>
      <c r="H19" s="80"/>
      <c r="I19" s="105">
        <f t="shared" si="0"/>
        <v>0</v>
      </c>
      <c r="J19" s="59"/>
    </row>
    <row r="20" spans="1:10" s="66" customFormat="1" ht="10.5" thickBot="1">
      <c r="A20" s="417"/>
      <c r="B20" s="408"/>
      <c r="C20" s="412"/>
      <c r="D20" s="79" t="s">
        <v>341</v>
      </c>
      <c r="E20" s="80" t="s">
        <v>342</v>
      </c>
      <c r="F20" s="397"/>
      <c r="G20" s="460"/>
      <c r="H20" s="80"/>
      <c r="I20" s="105">
        <f t="shared" si="0"/>
        <v>0</v>
      </c>
      <c r="J20" s="59"/>
    </row>
    <row r="21" spans="1:10" s="66" customFormat="1" ht="10.5" thickBot="1">
      <c r="A21" s="417"/>
      <c r="B21" s="408"/>
      <c r="C21" s="412"/>
      <c r="D21" s="79" t="s">
        <v>343</v>
      </c>
      <c r="E21" s="80" t="s">
        <v>344</v>
      </c>
      <c r="F21" s="397"/>
      <c r="G21" s="460"/>
      <c r="H21" s="80"/>
      <c r="I21" s="105">
        <f t="shared" si="0"/>
        <v>0</v>
      </c>
      <c r="J21" s="59"/>
    </row>
    <row r="22" spans="1:10" s="66" customFormat="1" ht="10.5" thickBot="1">
      <c r="A22" s="417"/>
      <c r="B22" s="408"/>
      <c r="C22" s="412"/>
      <c r="D22" s="79" t="s">
        <v>345</v>
      </c>
      <c r="E22" s="80" t="s">
        <v>346</v>
      </c>
      <c r="F22" s="397"/>
      <c r="G22" s="460"/>
      <c r="H22" s="80"/>
      <c r="I22" s="105">
        <f t="shared" si="0"/>
        <v>0</v>
      </c>
      <c r="J22" s="59"/>
    </row>
    <row r="23" spans="1:10" s="66" customFormat="1" ht="10.5" thickBot="1">
      <c r="A23" s="417"/>
      <c r="B23" s="408"/>
      <c r="C23" s="410" t="s">
        <v>347</v>
      </c>
      <c r="D23" s="83" t="s">
        <v>154</v>
      </c>
      <c r="E23" s="84" t="s">
        <v>348</v>
      </c>
      <c r="F23" s="394">
        <v>29.99</v>
      </c>
      <c r="G23" s="383">
        <f>0.8*F23</f>
        <v>23.992</v>
      </c>
      <c r="H23" s="86"/>
      <c r="I23" s="105">
        <f aca="true" t="shared" si="1" ref="I23:I28">H23*$G$23</f>
        <v>0</v>
      </c>
      <c r="J23" s="59"/>
    </row>
    <row r="24" spans="1:10" s="66" customFormat="1" ht="10.5" thickBot="1">
      <c r="A24" s="417"/>
      <c r="B24" s="408"/>
      <c r="C24" s="410"/>
      <c r="D24" s="83" t="s">
        <v>337</v>
      </c>
      <c r="E24" s="84" t="s">
        <v>349</v>
      </c>
      <c r="F24" s="394"/>
      <c r="G24" s="460"/>
      <c r="H24" s="86"/>
      <c r="I24" s="105">
        <f t="shared" si="1"/>
        <v>0</v>
      </c>
      <c r="J24" s="59"/>
    </row>
    <row r="25" spans="1:10" s="66" customFormat="1" ht="10.5" thickBot="1">
      <c r="A25" s="417"/>
      <c r="B25" s="408"/>
      <c r="C25" s="410"/>
      <c r="D25" s="83" t="s">
        <v>339</v>
      </c>
      <c r="E25" s="84" t="s">
        <v>159</v>
      </c>
      <c r="F25" s="394"/>
      <c r="G25" s="460"/>
      <c r="H25" s="86"/>
      <c r="I25" s="105">
        <f t="shared" si="1"/>
        <v>0</v>
      </c>
      <c r="J25" s="59"/>
    </row>
    <row r="26" spans="1:10" s="66" customFormat="1" ht="10.5" thickBot="1">
      <c r="A26" s="417"/>
      <c r="B26" s="408"/>
      <c r="C26" s="410"/>
      <c r="D26" s="83" t="s">
        <v>341</v>
      </c>
      <c r="E26" s="84" t="s">
        <v>160</v>
      </c>
      <c r="F26" s="394"/>
      <c r="G26" s="460"/>
      <c r="H26" s="86"/>
      <c r="I26" s="105">
        <f t="shared" si="1"/>
        <v>0</v>
      </c>
      <c r="J26" s="59"/>
    </row>
    <row r="27" spans="1:10" s="66" customFormat="1" ht="10.5" thickBot="1">
      <c r="A27" s="417"/>
      <c r="B27" s="408"/>
      <c r="C27" s="410"/>
      <c r="D27" s="83" t="s">
        <v>343</v>
      </c>
      <c r="E27" s="84" t="s">
        <v>161</v>
      </c>
      <c r="F27" s="394"/>
      <c r="G27" s="460"/>
      <c r="H27" s="86"/>
      <c r="I27" s="105">
        <f t="shared" si="1"/>
        <v>0</v>
      </c>
      <c r="J27" s="59"/>
    </row>
    <row r="28" spans="1:10" s="66" customFormat="1" ht="10.5" thickBot="1">
      <c r="A28" s="417"/>
      <c r="B28" s="409"/>
      <c r="C28" s="410"/>
      <c r="D28" s="83" t="s">
        <v>345</v>
      </c>
      <c r="E28" s="84" t="s">
        <v>162</v>
      </c>
      <c r="F28" s="394"/>
      <c r="G28" s="460"/>
      <c r="H28" s="86"/>
      <c r="I28" s="105">
        <f t="shared" si="1"/>
        <v>0</v>
      </c>
      <c r="J28" s="59"/>
    </row>
    <row r="29" spans="1:10" s="66" customFormat="1" ht="10.5" thickBot="1">
      <c r="A29" s="417"/>
      <c r="B29" s="424" t="s">
        <v>163</v>
      </c>
      <c r="C29" s="430" t="s">
        <v>347</v>
      </c>
      <c r="D29" s="79" t="s">
        <v>164</v>
      </c>
      <c r="E29" s="80" t="s">
        <v>165</v>
      </c>
      <c r="F29" s="397">
        <v>19.99</v>
      </c>
      <c r="G29" s="397">
        <f>0.8*F29</f>
        <v>15.991999999999999</v>
      </c>
      <c r="H29" s="80"/>
      <c r="I29" s="105">
        <f>H29*$G$29</f>
        <v>0</v>
      </c>
      <c r="J29" s="59"/>
    </row>
    <row r="30" spans="1:10" s="66" customFormat="1" ht="10.5" thickBot="1">
      <c r="A30" s="417"/>
      <c r="B30" s="425"/>
      <c r="C30" s="422"/>
      <c r="D30" s="79" t="s">
        <v>166</v>
      </c>
      <c r="E30" s="80" t="s">
        <v>167</v>
      </c>
      <c r="F30" s="397"/>
      <c r="G30" s="460"/>
      <c r="H30" s="80"/>
      <c r="I30" s="105">
        <f>H30*$G$29</f>
        <v>0</v>
      </c>
      <c r="J30" s="59"/>
    </row>
    <row r="31" spans="1:10" s="66" customFormat="1" ht="10.5" thickBot="1">
      <c r="A31" s="417"/>
      <c r="B31" s="425"/>
      <c r="C31" s="422"/>
      <c r="D31" s="79" t="s">
        <v>168</v>
      </c>
      <c r="E31" s="80" t="s">
        <v>169</v>
      </c>
      <c r="F31" s="397"/>
      <c r="G31" s="460"/>
      <c r="H31" s="80"/>
      <c r="I31" s="105">
        <f>H31*$G$29</f>
        <v>0</v>
      </c>
      <c r="J31" s="59"/>
    </row>
    <row r="32" spans="1:10" s="66" customFormat="1" ht="10.5" thickBot="1">
      <c r="A32" s="417"/>
      <c r="B32" s="425"/>
      <c r="C32" s="422"/>
      <c r="D32" s="79" t="s">
        <v>170</v>
      </c>
      <c r="E32" s="80" t="s">
        <v>171</v>
      </c>
      <c r="F32" s="397"/>
      <c r="G32" s="460"/>
      <c r="H32" s="80"/>
      <c r="I32" s="105">
        <f>H32*$G$29</f>
        <v>0</v>
      </c>
      <c r="J32" s="59"/>
    </row>
    <row r="33" spans="1:10" s="66" customFormat="1" ht="10.5" thickBot="1">
      <c r="A33" s="417"/>
      <c r="B33" s="425"/>
      <c r="C33" s="422"/>
      <c r="D33" s="83" t="s">
        <v>172</v>
      </c>
      <c r="E33" s="84" t="s">
        <v>173</v>
      </c>
      <c r="F33" s="398">
        <v>24.99</v>
      </c>
      <c r="G33" s="398">
        <f>0.8*F33</f>
        <v>19.992</v>
      </c>
      <c r="H33" s="84"/>
      <c r="I33" s="105">
        <f>H33*$G$33</f>
        <v>0</v>
      </c>
      <c r="J33" s="59"/>
    </row>
    <row r="34" spans="1:10" s="66" customFormat="1" ht="10.5" thickBot="1">
      <c r="A34" s="417"/>
      <c r="B34" s="425"/>
      <c r="C34" s="422"/>
      <c r="D34" s="83" t="s">
        <v>174</v>
      </c>
      <c r="E34" s="84" t="s">
        <v>175</v>
      </c>
      <c r="F34" s="381"/>
      <c r="G34" s="464"/>
      <c r="H34" s="84"/>
      <c r="I34" s="105">
        <f>H34*$G$33</f>
        <v>0</v>
      </c>
      <c r="J34" s="59"/>
    </row>
    <row r="35" spans="1:10" s="66" customFormat="1" ht="10.5" customHeight="1" thickBot="1">
      <c r="A35" s="417"/>
      <c r="B35" s="425"/>
      <c r="C35" s="422"/>
      <c r="D35" s="83" t="s">
        <v>154</v>
      </c>
      <c r="E35" s="84" t="s">
        <v>176</v>
      </c>
      <c r="F35" s="382"/>
      <c r="G35" s="382"/>
      <c r="H35" s="84"/>
      <c r="I35" s="105">
        <f>H35*$G$33</f>
        <v>0</v>
      </c>
      <c r="J35" s="59"/>
    </row>
    <row r="36" spans="1:10" s="66" customFormat="1" ht="10.5" thickBot="1">
      <c r="A36" s="417"/>
      <c r="B36" s="425"/>
      <c r="C36" s="422"/>
      <c r="D36" s="79" t="s">
        <v>337</v>
      </c>
      <c r="E36" s="80" t="s">
        <v>177</v>
      </c>
      <c r="F36" s="384">
        <v>34.99</v>
      </c>
      <c r="G36" s="384">
        <f>0.8*F36</f>
        <v>27.992000000000004</v>
      </c>
      <c r="H36" s="80"/>
      <c r="I36" s="105">
        <f>H36*$G$36</f>
        <v>0</v>
      </c>
      <c r="J36" s="59"/>
    </row>
    <row r="37" spans="1:10" s="66" customFormat="1" ht="10.5" thickBot="1">
      <c r="A37" s="417"/>
      <c r="B37" s="425"/>
      <c r="C37" s="422"/>
      <c r="D37" s="79" t="s">
        <v>339</v>
      </c>
      <c r="E37" s="80" t="s">
        <v>178</v>
      </c>
      <c r="F37" s="385"/>
      <c r="G37" s="462"/>
      <c r="H37" s="80"/>
      <c r="I37" s="105">
        <f>H37*$G$36</f>
        <v>0</v>
      </c>
      <c r="J37" s="59"/>
    </row>
    <row r="38" spans="1:10" s="66" customFormat="1" ht="10.5" thickBot="1">
      <c r="A38" s="417"/>
      <c r="B38" s="425"/>
      <c r="C38" s="422"/>
      <c r="D38" s="79" t="s">
        <v>341</v>
      </c>
      <c r="E38" s="80" t="s">
        <v>179</v>
      </c>
      <c r="F38" s="386"/>
      <c r="G38" s="463"/>
      <c r="H38" s="80"/>
      <c r="I38" s="105">
        <f>H38*$G$36</f>
        <v>0</v>
      </c>
      <c r="J38" s="59"/>
    </row>
    <row r="39" spans="1:10" s="66" customFormat="1" ht="10.5" thickBot="1">
      <c r="A39" s="417"/>
      <c r="B39" s="425"/>
      <c r="C39" s="422"/>
      <c r="D39" s="83" t="s">
        <v>343</v>
      </c>
      <c r="E39" s="84" t="s">
        <v>180</v>
      </c>
      <c r="F39" s="398">
        <v>39.99</v>
      </c>
      <c r="G39" s="398">
        <f>0.8*F39</f>
        <v>31.992000000000004</v>
      </c>
      <c r="H39" s="84"/>
      <c r="I39" s="105">
        <f>H39*$G$39</f>
        <v>0</v>
      </c>
      <c r="J39" s="59"/>
    </row>
    <row r="40" spans="1:10" s="66" customFormat="1" ht="10.5" thickBot="1">
      <c r="A40" s="417"/>
      <c r="B40" s="425"/>
      <c r="C40" s="422"/>
      <c r="D40" s="83" t="s">
        <v>345</v>
      </c>
      <c r="E40" s="84" t="s">
        <v>181</v>
      </c>
      <c r="F40" s="381"/>
      <c r="G40" s="464"/>
      <c r="H40" s="84"/>
      <c r="I40" s="105">
        <f>H40*$G$39</f>
        <v>0</v>
      </c>
      <c r="J40" s="59"/>
    </row>
    <row r="41" spans="1:10" s="66" customFormat="1" ht="10.5" thickBot="1">
      <c r="A41" s="417"/>
      <c r="B41" s="426"/>
      <c r="C41" s="423"/>
      <c r="D41" s="83" t="s">
        <v>371</v>
      </c>
      <c r="E41" s="84" t="s">
        <v>372</v>
      </c>
      <c r="F41" s="387"/>
      <c r="G41" s="465"/>
      <c r="H41" s="84"/>
      <c r="I41" s="105">
        <f>H41*$G$39</f>
        <v>0</v>
      </c>
      <c r="J41" s="59"/>
    </row>
    <row r="42" spans="1:10" s="66" customFormat="1" ht="10.5" thickBot="1">
      <c r="A42" s="417"/>
      <c r="B42" s="392" t="s">
        <v>373</v>
      </c>
      <c r="C42" s="78" t="s">
        <v>153</v>
      </c>
      <c r="D42" s="79" t="s">
        <v>374</v>
      </c>
      <c r="E42" s="80" t="s">
        <v>375</v>
      </c>
      <c r="F42" s="396">
        <v>34.99</v>
      </c>
      <c r="G42" s="397">
        <f>0.8*F42</f>
        <v>27.992000000000004</v>
      </c>
      <c r="H42" s="80"/>
      <c r="I42" s="105">
        <f>H42*$G$42</f>
        <v>0</v>
      </c>
      <c r="J42" s="59"/>
    </row>
    <row r="43" spans="1:10" s="66" customFormat="1" ht="10.5" thickBot="1">
      <c r="A43" s="417"/>
      <c r="B43" s="393"/>
      <c r="C43" s="78" t="s">
        <v>347</v>
      </c>
      <c r="D43" s="79" t="s">
        <v>376</v>
      </c>
      <c r="E43" s="80" t="s">
        <v>377</v>
      </c>
      <c r="F43" s="396"/>
      <c r="G43" s="460"/>
      <c r="H43" s="80"/>
      <c r="I43" s="105">
        <f>H43*$G$42</f>
        <v>0</v>
      </c>
      <c r="J43" s="59"/>
    </row>
    <row r="44" spans="1:10" s="66" customFormat="1" ht="10.5" thickBot="1">
      <c r="A44" s="417"/>
      <c r="B44" s="403" t="s">
        <v>378</v>
      </c>
      <c r="C44" s="82" t="s">
        <v>379</v>
      </c>
      <c r="D44" s="83" t="s">
        <v>380</v>
      </c>
      <c r="E44" s="84" t="s">
        <v>381</v>
      </c>
      <c r="F44" s="394">
        <v>13.99</v>
      </c>
      <c r="G44" s="394">
        <f>0.8*F44</f>
        <v>11.192</v>
      </c>
      <c r="H44" s="84"/>
      <c r="I44" s="105">
        <f>H44*$G$44</f>
        <v>0</v>
      </c>
      <c r="J44" s="59"/>
    </row>
    <row r="45" spans="1:10" s="66" customFormat="1" ht="10.5" thickBot="1">
      <c r="A45" s="418"/>
      <c r="B45" s="404"/>
      <c r="C45" s="108" t="s">
        <v>347</v>
      </c>
      <c r="D45" s="95" t="s">
        <v>382</v>
      </c>
      <c r="E45" s="96" t="s">
        <v>383</v>
      </c>
      <c r="F45" s="395"/>
      <c r="G45" s="459"/>
      <c r="H45" s="96"/>
      <c r="I45" s="105">
        <f>H45*$G$44</f>
        <v>0</v>
      </c>
      <c r="J45" s="59"/>
    </row>
    <row r="46" spans="2:7" s="59" customFormat="1" ht="6" customHeight="1">
      <c r="B46" s="99"/>
      <c r="C46" s="60"/>
      <c r="D46" s="61"/>
      <c r="F46" s="62"/>
      <c r="G46" s="61"/>
    </row>
    <row r="47" spans="1:7" s="59" customFormat="1" ht="10.5" thickBot="1">
      <c r="A47" s="100" t="s">
        <v>384</v>
      </c>
      <c r="B47" s="99"/>
      <c r="C47" s="60"/>
      <c r="D47" s="61"/>
      <c r="F47" s="62"/>
      <c r="G47" s="61"/>
    </row>
    <row r="48" spans="1:10" s="66" customFormat="1" ht="10.5" thickBot="1">
      <c r="A48" s="416">
        <v>11</v>
      </c>
      <c r="B48" s="406" t="s">
        <v>385</v>
      </c>
      <c r="C48" s="405" t="s">
        <v>386</v>
      </c>
      <c r="D48" s="102" t="s">
        <v>387</v>
      </c>
      <c r="E48" s="103" t="s">
        <v>388</v>
      </c>
      <c r="F48" s="383">
        <v>109.99</v>
      </c>
      <c r="G48" s="461">
        <f>0.8*F48</f>
        <v>87.992</v>
      </c>
      <c r="H48" s="103"/>
      <c r="I48" s="105">
        <f>H48*$G$48</f>
        <v>0</v>
      </c>
      <c r="J48" s="59"/>
    </row>
    <row r="49" spans="1:10" s="66" customFormat="1" ht="10.5" thickBot="1">
      <c r="A49" s="417"/>
      <c r="B49" s="403"/>
      <c r="C49" s="421"/>
      <c r="D49" s="79" t="s">
        <v>376</v>
      </c>
      <c r="E49" s="80" t="s">
        <v>389</v>
      </c>
      <c r="F49" s="397"/>
      <c r="G49" s="456"/>
      <c r="H49" s="80"/>
      <c r="I49" s="105">
        <f>H49*$G$48</f>
        <v>0</v>
      </c>
      <c r="J49" s="59"/>
    </row>
    <row r="50" spans="1:10" s="66" customFormat="1" ht="10.5" thickBot="1">
      <c r="A50" s="417"/>
      <c r="B50" s="403"/>
      <c r="C50" s="421"/>
      <c r="D50" s="79" t="s">
        <v>390</v>
      </c>
      <c r="E50" s="80" t="s">
        <v>187</v>
      </c>
      <c r="F50" s="397"/>
      <c r="G50" s="456"/>
      <c r="H50" s="80"/>
      <c r="I50" s="105">
        <f>H50*$G$48</f>
        <v>0</v>
      </c>
      <c r="J50" s="59"/>
    </row>
    <row r="51" spans="1:10" s="66" customFormat="1" ht="10.5" thickBot="1">
      <c r="A51" s="417"/>
      <c r="B51" s="403"/>
      <c r="C51" s="421"/>
      <c r="D51" s="79" t="s">
        <v>188</v>
      </c>
      <c r="E51" s="80" t="s">
        <v>189</v>
      </c>
      <c r="F51" s="397"/>
      <c r="G51" s="457"/>
      <c r="H51" s="80"/>
      <c r="I51" s="105">
        <f>H51*$G$48</f>
        <v>0</v>
      </c>
      <c r="J51" s="59"/>
    </row>
    <row r="52" spans="1:10" s="66" customFormat="1" ht="10.5" thickBot="1">
      <c r="A52" s="417"/>
      <c r="B52" s="403"/>
      <c r="C52" s="419" t="s">
        <v>190</v>
      </c>
      <c r="D52" s="83" t="s">
        <v>387</v>
      </c>
      <c r="E52" s="84" t="s">
        <v>191</v>
      </c>
      <c r="F52" s="394">
        <v>139.99</v>
      </c>
      <c r="G52" s="388">
        <f>0.8*F52</f>
        <v>111.99200000000002</v>
      </c>
      <c r="H52" s="86"/>
      <c r="I52" s="105">
        <f>H52*$G$52</f>
        <v>0</v>
      </c>
      <c r="J52" s="59"/>
    </row>
    <row r="53" spans="1:10" s="66" customFormat="1" ht="10.5" thickBot="1">
      <c r="A53" s="417"/>
      <c r="B53" s="403"/>
      <c r="C53" s="419"/>
      <c r="D53" s="83" t="s">
        <v>376</v>
      </c>
      <c r="E53" s="84" t="s">
        <v>192</v>
      </c>
      <c r="F53" s="394"/>
      <c r="G53" s="389"/>
      <c r="H53" s="86"/>
      <c r="I53" s="105">
        <f>H53*$G$52</f>
        <v>0</v>
      </c>
      <c r="J53" s="59"/>
    </row>
    <row r="54" spans="1:10" s="66" customFormat="1" ht="10.5" thickBot="1">
      <c r="A54" s="417"/>
      <c r="B54" s="403"/>
      <c r="C54" s="419"/>
      <c r="D54" s="83" t="s">
        <v>390</v>
      </c>
      <c r="E54" s="84" t="s">
        <v>193</v>
      </c>
      <c r="F54" s="394"/>
      <c r="G54" s="389"/>
      <c r="H54" s="86"/>
      <c r="I54" s="105">
        <f>H54*$G$52</f>
        <v>0</v>
      </c>
      <c r="J54" s="59"/>
    </row>
    <row r="55" spans="1:10" s="66" customFormat="1" ht="10.5" thickBot="1">
      <c r="A55" s="417"/>
      <c r="B55" s="403"/>
      <c r="C55" s="419"/>
      <c r="D55" s="83" t="s">
        <v>188</v>
      </c>
      <c r="E55" s="84" t="s">
        <v>194</v>
      </c>
      <c r="F55" s="394"/>
      <c r="G55" s="390"/>
      <c r="H55" s="86"/>
      <c r="I55" s="105">
        <f>H55*$G$52</f>
        <v>0</v>
      </c>
      <c r="J55" s="59"/>
    </row>
    <row r="56" spans="1:10" s="66" customFormat="1" ht="10.5" thickBot="1">
      <c r="A56" s="417"/>
      <c r="B56" s="403"/>
      <c r="C56" s="421" t="s">
        <v>195</v>
      </c>
      <c r="D56" s="79" t="s">
        <v>387</v>
      </c>
      <c r="E56" s="80" t="s">
        <v>39</v>
      </c>
      <c r="F56" s="397">
        <v>149.99</v>
      </c>
      <c r="G56" s="455">
        <f>0.8*F56</f>
        <v>119.99200000000002</v>
      </c>
      <c r="H56" s="80"/>
      <c r="I56" s="105">
        <f>H56*$G$56</f>
        <v>0</v>
      </c>
      <c r="J56" s="59"/>
    </row>
    <row r="57" spans="1:10" s="66" customFormat="1" ht="10.5" thickBot="1">
      <c r="A57" s="417"/>
      <c r="B57" s="403"/>
      <c r="C57" s="421"/>
      <c r="D57" s="79" t="s">
        <v>376</v>
      </c>
      <c r="E57" s="80" t="s">
        <v>40</v>
      </c>
      <c r="F57" s="397"/>
      <c r="G57" s="456"/>
      <c r="H57" s="80"/>
      <c r="I57" s="105">
        <f>H57*$G$56</f>
        <v>0</v>
      </c>
      <c r="J57" s="59"/>
    </row>
    <row r="58" spans="1:10" s="66" customFormat="1" ht="10.5" thickBot="1">
      <c r="A58" s="417"/>
      <c r="B58" s="403"/>
      <c r="C58" s="421"/>
      <c r="D58" s="79" t="s">
        <v>390</v>
      </c>
      <c r="E58" s="80" t="s">
        <v>41</v>
      </c>
      <c r="F58" s="397"/>
      <c r="G58" s="456"/>
      <c r="H58" s="80"/>
      <c r="I58" s="105">
        <f>H58*$G$56</f>
        <v>0</v>
      </c>
      <c r="J58" s="59"/>
    </row>
    <row r="59" spans="1:10" s="66" customFormat="1" ht="10.5" thickBot="1">
      <c r="A59" s="417"/>
      <c r="B59" s="403"/>
      <c r="C59" s="421"/>
      <c r="D59" s="79" t="s">
        <v>188</v>
      </c>
      <c r="E59" s="80" t="s">
        <v>204</v>
      </c>
      <c r="F59" s="397"/>
      <c r="G59" s="457"/>
      <c r="H59" s="80"/>
      <c r="I59" s="105">
        <f>H59*$G$56</f>
        <v>0</v>
      </c>
      <c r="J59" s="59"/>
    </row>
    <row r="60" spans="1:10" s="66" customFormat="1" ht="10.5" thickBot="1">
      <c r="A60" s="417"/>
      <c r="B60" s="403"/>
      <c r="C60" s="419" t="s">
        <v>205</v>
      </c>
      <c r="D60" s="83" t="s">
        <v>387</v>
      </c>
      <c r="E60" s="84" t="s">
        <v>206</v>
      </c>
      <c r="F60" s="394">
        <v>259.99</v>
      </c>
      <c r="G60" s="388">
        <f>0.8*F60</f>
        <v>207.99200000000002</v>
      </c>
      <c r="H60" s="86"/>
      <c r="I60" s="105">
        <f>H60*$G$60</f>
        <v>0</v>
      </c>
      <c r="J60" s="59"/>
    </row>
    <row r="61" spans="1:10" s="66" customFormat="1" ht="10.5" thickBot="1">
      <c r="A61" s="417"/>
      <c r="B61" s="403"/>
      <c r="C61" s="419"/>
      <c r="D61" s="83" t="s">
        <v>376</v>
      </c>
      <c r="E61" s="84" t="s">
        <v>207</v>
      </c>
      <c r="F61" s="394"/>
      <c r="G61" s="389"/>
      <c r="H61" s="86"/>
      <c r="I61" s="105">
        <f>H61*$G$60</f>
        <v>0</v>
      </c>
      <c r="J61" s="59"/>
    </row>
    <row r="62" spans="1:10" s="66" customFormat="1" ht="10.5" thickBot="1">
      <c r="A62" s="417"/>
      <c r="B62" s="403"/>
      <c r="C62" s="419"/>
      <c r="D62" s="83" t="s">
        <v>390</v>
      </c>
      <c r="E62" s="84" t="s">
        <v>208</v>
      </c>
      <c r="F62" s="394"/>
      <c r="G62" s="389"/>
      <c r="H62" s="86"/>
      <c r="I62" s="105">
        <f>H62*$G$60</f>
        <v>0</v>
      </c>
      <c r="J62" s="59"/>
    </row>
    <row r="63" spans="1:10" s="66" customFormat="1" ht="10.5" thickBot="1">
      <c r="A63" s="417"/>
      <c r="B63" s="403"/>
      <c r="C63" s="419"/>
      <c r="D63" s="83" t="s">
        <v>188</v>
      </c>
      <c r="E63" s="84" t="s">
        <v>209</v>
      </c>
      <c r="F63" s="394"/>
      <c r="G63" s="390"/>
      <c r="H63" s="86"/>
      <c r="I63" s="105">
        <f>H63*$G$60</f>
        <v>0</v>
      </c>
      <c r="J63" s="59"/>
    </row>
    <row r="64" spans="1:10" s="66" customFormat="1" ht="9.75">
      <c r="A64" s="417"/>
      <c r="B64" s="400" t="s">
        <v>210</v>
      </c>
      <c r="C64" s="78" t="s">
        <v>211</v>
      </c>
      <c r="D64" s="79" t="s">
        <v>314</v>
      </c>
      <c r="E64" s="80" t="s">
        <v>212</v>
      </c>
      <c r="F64" s="81">
        <v>44.99</v>
      </c>
      <c r="G64" s="81">
        <f aca="true" t="shared" si="2" ref="G64:G69">0.8*F64</f>
        <v>35.992000000000004</v>
      </c>
      <c r="H64" s="80"/>
      <c r="I64" s="105">
        <f>H64*$G$64</f>
        <v>0</v>
      </c>
      <c r="J64" s="59"/>
    </row>
    <row r="65" spans="1:10" s="66" customFormat="1" ht="9.75">
      <c r="A65" s="417"/>
      <c r="B65" s="400"/>
      <c r="C65" s="78" t="s">
        <v>213</v>
      </c>
      <c r="D65" s="79" t="s">
        <v>314</v>
      </c>
      <c r="E65" s="80" t="s">
        <v>214</v>
      </c>
      <c r="F65" s="81">
        <v>59.99</v>
      </c>
      <c r="G65" s="81">
        <f t="shared" si="2"/>
        <v>47.992000000000004</v>
      </c>
      <c r="H65" s="80"/>
      <c r="I65" s="113">
        <f>H65*G65</f>
        <v>0</v>
      </c>
      <c r="J65" s="59"/>
    </row>
    <row r="66" spans="1:10" s="66" customFormat="1" ht="10.5" thickBot="1">
      <c r="A66" s="417"/>
      <c r="B66" s="400"/>
      <c r="C66" s="78" t="s">
        <v>215</v>
      </c>
      <c r="D66" s="79" t="s">
        <v>314</v>
      </c>
      <c r="E66" s="80" t="s">
        <v>46</v>
      </c>
      <c r="F66" s="81">
        <v>89.99</v>
      </c>
      <c r="G66" s="81">
        <f t="shared" si="2"/>
        <v>71.992</v>
      </c>
      <c r="H66" s="80"/>
      <c r="I66" s="113">
        <f>H66*G66</f>
        <v>0</v>
      </c>
      <c r="J66" s="59"/>
    </row>
    <row r="67" spans="1:10" s="66" customFormat="1" ht="9.75">
      <c r="A67" s="417"/>
      <c r="B67" s="401" t="s">
        <v>47</v>
      </c>
      <c r="C67" s="82" t="s">
        <v>48</v>
      </c>
      <c r="D67" s="83" t="s">
        <v>314</v>
      </c>
      <c r="E67" s="84" t="s">
        <v>49</v>
      </c>
      <c r="F67" s="85">
        <v>8.99</v>
      </c>
      <c r="G67" s="85">
        <f t="shared" si="2"/>
        <v>7.192</v>
      </c>
      <c r="H67" s="86"/>
      <c r="I67" s="105">
        <f>H67*G67</f>
        <v>0</v>
      </c>
      <c r="J67" s="59"/>
    </row>
    <row r="68" spans="1:10" s="66" customFormat="1" ht="10.5" thickBot="1">
      <c r="A68" s="417"/>
      <c r="B68" s="402"/>
      <c r="C68" s="82" t="s">
        <v>215</v>
      </c>
      <c r="D68" s="83" t="s">
        <v>314</v>
      </c>
      <c r="E68" s="84" t="s">
        <v>50</v>
      </c>
      <c r="F68" s="85">
        <v>8.99</v>
      </c>
      <c r="G68" s="85">
        <f t="shared" si="2"/>
        <v>7.192</v>
      </c>
      <c r="H68" s="86"/>
      <c r="I68" s="114">
        <f>H68*G68</f>
        <v>0</v>
      </c>
      <c r="J68" s="59"/>
    </row>
    <row r="69" spans="1:10" s="66" customFormat="1" ht="10.5" thickBot="1">
      <c r="A69" s="417"/>
      <c r="B69" s="400" t="s">
        <v>51</v>
      </c>
      <c r="C69" s="421" t="s">
        <v>52</v>
      </c>
      <c r="D69" s="79" t="s">
        <v>374</v>
      </c>
      <c r="E69" s="80" t="s">
        <v>53</v>
      </c>
      <c r="F69" s="397">
        <v>11.99</v>
      </c>
      <c r="G69" s="397">
        <f t="shared" si="2"/>
        <v>9.592</v>
      </c>
      <c r="H69" s="80"/>
      <c r="I69" s="105">
        <f aca="true" t="shared" si="3" ref="I69:I74">H69*$G$69</f>
        <v>0</v>
      </c>
      <c r="J69" s="59"/>
    </row>
    <row r="70" spans="1:10" s="66" customFormat="1" ht="10.5" thickBot="1">
      <c r="A70" s="417"/>
      <c r="B70" s="400"/>
      <c r="C70" s="421"/>
      <c r="D70" s="79" t="s">
        <v>387</v>
      </c>
      <c r="E70" s="80" t="s">
        <v>54</v>
      </c>
      <c r="F70" s="397"/>
      <c r="G70" s="460"/>
      <c r="H70" s="80"/>
      <c r="I70" s="105">
        <f t="shared" si="3"/>
        <v>0</v>
      </c>
      <c r="J70" s="59"/>
    </row>
    <row r="71" spans="1:10" s="66" customFormat="1" ht="10.5" thickBot="1">
      <c r="A71" s="417"/>
      <c r="B71" s="400"/>
      <c r="C71" s="421"/>
      <c r="D71" s="79" t="s">
        <v>376</v>
      </c>
      <c r="E71" s="80" t="s">
        <v>424</v>
      </c>
      <c r="F71" s="397"/>
      <c r="G71" s="460"/>
      <c r="H71" s="80"/>
      <c r="I71" s="105">
        <f t="shared" si="3"/>
        <v>0</v>
      </c>
      <c r="J71" s="59"/>
    </row>
    <row r="72" spans="1:10" s="66" customFormat="1" ht="10.5" thickBot="1">
      <c r="A72" s="417"/>
      <c r="B72" s="400"/>
      <c r="C72" s="421" t="s">
        <v>347</v>
      </c>
      <c r="D72" s="79" t="s">
        <v>374</v>
      </c>
      <c r="E72" s="80" t="s">
        <v>425</v>
      </c>
      <c r="F72" s="397"/>
      <c r="G72" s="460"/>
      <c r="H72" s="80"/>
      <c r="I72" s="105">
        <f t="shared" si="3"/>
        <v>0</v>
      </c>
      <c r="J72" s="59"/>
    </row>
    <row r="73" spans="1:10" s="66" customFormat="1" ht="10.5" thickBot="1">
      <c r="A73" s="417"/>
      <c r="B73" s="400"/>
      <c r="C73" s="421"/>
      <c r="D73" s="79" t="s">
        <v>387</v>
      </c>
      <c r="E73" s="80" t="s">
        <v>426</v>
      </c>
      <c r="F73" s="397"/>
      <c r="G73" s="460"/>
      <c r="H73" s="80"/>
      <c r="I73" s="105">
        <f t="shared" si="3"/>
        <v>0</v>
      </c>
      <c r="J73" s="59"/>
    </row>
    <row r="74" spans="1:10" s="66" customFormat="1" ht="10.5" thickBot="1">
      <c r="A74" s="417"/>
      <c r="B74" s="400"/>
      <c r="C74" s="421"/>
      <c r="D74" s="79" t="s">
        <v>376</v>
      </c>
      <c r="E74" s="80" t="s">
        <v>427</v>
      </c>
      <c r="F74" s="397"/>
      <c r="G74" s="460"/>
      <c r="H74" s="80"/>
      <c r="I74" s="105">
        <f t="shared" si="3"/>
        <v>0</v>
      </c>
      <c r="J74" s="59"/>
    </row>
    <row r="75" spans="1:10" s="66" customFormat="1" ht="10.5" thickBot="1">
      <c r="A75" s="417"/>
      <c r="B75" s="403" t="s">
        <v>428</v>
      </c>
      <c r="C75" s="419" t="s">
        <v>52</v>
      </c>
      <c r="D75" s="83" t="s">
        <v>374</v>
      </c>
      <c r="E75" s="84" t="s">
        <v>429</v>
      </c>
      <c r="F75" s="394">
        <v>10.99</v>
      </c>
      <c r="G75" s="394">
        <f>0.8*F75</f>
        <v>8.792</v>
      </c>
      <c r="H75" s="86"/>
      <c r="I75" s="105">
        <f>H75*$G$75</f>
        <v>0</v>
      </c>
      <c r="J75" s="59"/>
    </row>
    <row r="76" spans="1:10" s="66" customFormat="1" ht="10.5" thickBot="1">
      <c r="A76" s="417"/>
      <c r="B76" s="403"/>
      <c r="C76" s="419"/>
      <c r="D76" s="83" t="s">
        <v>387</v>
      </c>
      <c r="E76" s="84" t="s">
        <v>430</v>
      </c>
      <c r="F76" s="394"/>
      <c r="G76" s="458"/>
      <c r="H76" s="86"/>
      <c r="I76" s="105">
        <f>H76*$G$75</f>
        <v>0</v>
      </c>
      <c r="J76" s="59"/>
    </row>
    <row r="77" spans="1:9" s="66" customFormat="1" ht="10.5" thickBot="1">
      <c r="A77" s="418"/>
      <c r="B77" s="404"/>
      <c r="C77" s="420"/>
      <c r="D77" s="95" t="s">
        <v>376</v>
      </c>
      <c r="E77" s="96" t="s">
        <v>431</v>
      </c>
      <c r="F77" s="395"/>
      <c r="G77" s="459"/>
      <c r="H77" s="98"/>
      <c r="I77" s="105">
        <f>H77*$G$75</f>
        <v>0</v>
      </c>
    </row>
    <row r="78" spans="1:11" s="66" customFormat="1" ht="9.75">
      <c r="A78" s="67"/>
      <c r="B78" s="115"/>
      <c r="C78" s="69"/>
      <c r="D78" s="67"/>
      <c r="E78" s="68"/>
      <c r="F78" s="116"/>
      <c r="G78" s="116"/>
      <c r="H78" s="67"/>
      <c r="I78" s="67"/>
      <c r="J78" s="117"/>
      <c r="K78" s="117"/>
    </row>
    <row r="79" spans="2:12" s="66" customFormat="1" ht="9.75">
      <c r="B79" s="118"/>
      <c r="C79" s="119"/>
      <c r="D79" s="120"/>
      <c r="F79" s="121"/>
      <c r="G79" s="121"/>
      <c r="H79" s="66" t="s">
        <v>432</v>
      </c>
      <c r="I79" s="122">
        <f>I6+I7+I8+I9+I12+I13+I14+I17+I18+I19+I20+I21+I22+I23+I24+I25+I26+I27+I28+I29+I30+I31+I32+I33+I34+I35+I36+I37+I38+I39+I40+I41+I42+I43+I44+I45+I48+I49+I50+I51+I52+I53+I54+I55+I56+I57+I58+I59+I60+I61+I62+I63+I64+I65+I66+I67+I68+I69+I70+I71+I72+I73+I74+I75+I76+I77</f>
        <v>0</v>
      </c>
      <c r="L79" s="59"/>
    </row>
  </sheetData>
  <sheetProtection/>
  <mergeCells count="60">
    <mergeCell ref="G29:G32"/>
    <mergeCell ref="G33:G35"/>
    <mergeCell ref="G23:G28"/>
    <mergeCell ref="F17:F22"/>
    <mergeCell ref="F29:F32"/>
    <mergeCell ref="F23:F28"/>
    <mergeCell ref="G17:G22"/>
    <mergeCell ref="G44:G45"/>
    <mergeCell ref="G52:G55"/>
    <mergeCell ref="G48:G51"/>
    <mergeCell ref="G36:G38"/>
    <mergeCell ref="G39:G41"/>
    <mergeCell ref="G42:G43"/>
    <mergeCell ref="G60:G63"/>
    <mergeCell ref="G56:G59"/>
    <mergeCell ref="G75:G77"/>
    <mergeCell ref="G69:G74"/>
    <mergeCell ref="F60:F63"/>
    <mergeCell ref="F75:F77"/>
    <mergeCell ref="F69:F74"/>
    <mergeCell ref="F33:F35"/>
    <mergeCell ref="F52:F55"/>
    <mergeCell ref="F56:F59"/>
    <mergeCell ref="F48:F51"/>
    <mergeCell ref="F36:F38"/>
    <mergeCell ref="F39:F41"/>
    <mergeCell ref="B42:B43"/>
    <mergeCell ref="B44:B45"/>
    <mergeCell ref="F44:F45"/>
    <mergeCell ref="F42:F43"/>
    <mergeCell ref="A6:A9"/>
    <mergeCell ref="B8:C8"/>
    <mergeCell ref="B13:C13"/>
    <mergeCell ref="B12:C12"/>
    <mergeCell ref="C23:C28"/>
    <mergeCell ref="C17:C22"/>
    <mergeCell ref="B3:C3"/>
    <mergeCell ref="B9:C9"/>
    <mergeCell ref="B7:C7"/>
    <mergeCell ref="B6:C6"/>
    <mergeCell ref="C60:C63"/>
    <mergeCell ref="B75:B77"/>
    <mergeCell ref="B69:B74"/>
    <mergeCell ref="A12:A14"/>
    <mergeCell ref="B14:C14"/>
    <mergeCell ref="C48:C51"/>
    <mergeCell ref="B48:B63"/>
    <mergeCell ref="C56:C59"/>
    <mergeCell ref="C52:C55"/>
    <mergeCell ref="B17:B28"/>
    <mergeCell ref="C29:C41"/>
    <mergeCell ref="B29:B41"/>
    <mergeCell ref="A1:K1"/>
    <mergeCell ref="A48:A77"/>
    <mergeCell ref="A17:A45"/>
    <mergeCell ref="C75:C77"/>
    <mergeCell ref="C72:C74"/>
    <mergeCell ref="C69:C71"/>
    <mergeCell ref="B64:B66"/>
    <mergeCell ref="B67:B68"/>
  </mergeCells>
  <printOptions/>
  <pageMargins left="0.7" right="0.7" top="0.75" bottom="0.75" header="0.3" footer="0.3"/>
  <pageSetup fitToHeight="1" fitToWidth="1" horizontalDpi="600" verticalDpi="600" orientation="portrait" scale="73"/>
  <headerFooter alignWithMargins="0">
    <oddHeader>&amp;C&amp;"Arial,Regular"&amp;8Page 1</oddHeader>
    <oddFooter>&amp;C&amp;"Arial,Regular"&amp;8www.finisinc.com
Toll Free: (888) 333-4647  •  Fax: (925) 454-0066&amp;R&amp;"Arial,Italic"&amp;8continued on next page...&amp;"-,Regular"&amp;11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125" zoomScaleNormal="125" workbookViewId="0" topLeftCell="A1">
      <selection activeCell="H71" sqref="H71"/>
    </sheetView>
  </sheetViews>
  <sheetFormatPr defaultColWidth="11.19921875" defaultRowHeight="15"/>
  <cols>
    <col min="1" max="1" width="4.5" style="57" customWidth="1"/>
    <col min="2" max="2" width="11.59765625" style="123" customWidth="1"/>
    <col min="3" max="3" width="7.09765625" style="124" customWidth="1"/>
    <col min="4" max="4" width="9.19921875" style="125" customWidth="1"/>
    <col min="5" max="5" width="11.19921875" style="57" customWidth="1"/>
    <col min="6" max="7" width="7.3984375" style="126" customWidth="1"/>
    <col min="8" max="8" width="7.3984375" style="125" bestFit="1" customWidth="1"/>
    <col min="9" max="9" width="8.19921875" style="125" customWidth="1"/>
    <col min="10" max="10" width="7.09765625" style="57" customWidth="1"/>
    <col min="11" max="11" width="6.59765625" style="57" customWidth="1"/>
    <col min="12" max="16384" width="8" style="57" customWidth="1"/>
  </cols>
  <sheetData>
    <row r="1" spans="1:11" ht="18" customHeight="1">
      <c r="A1" s="427" t="s">
        <v>306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9" s="59" customFormat="1" ht="15.75" thickBot="1">
      <c r="A2" s="58" t="s">
        <v>904</v>
      </c>
      <c r="C2" s="60"/>
      <c r="D2" s="61"/>
      <c r="F2" s="62"/>
      <c r="G2" s="62"/>
      <c r="H2" s="61"/>
      <c r="I2" s="61"/>
    </row>
    <row r="3" spans="1:9" s="66" customFormat="1" ht="10.5" thickBot="1">
      <c r="A3" s="63" t="s">
        <v>135</v>
      </c>
      <c r="B3" s="413" t="s">
        <v>136</v>
      </c>
      <c r="C3" s="414"/>
      <c r="D3" s="63" t="s">
        <v>137</v>
      </c>
      <c r="E3" s="63" t="s">
        <v>138</v>
      </c>
      <c r="F3" s="64" t="s">
        <v>139</v>
      </c>
      <c r="G3" s="65">
        <v>0.2</v>
      </c>
      <c r="H3" s="63" t="s">
        <v>75</v>
      </c>
      <c r="I3" s="63" t="s">
        <v>78</v>
      </c>
    </row>
    <row r="4" spans="2:7" s="59" customFormat="1" ht="6" customHeight="1">
      <c r="B4" s="99"/>
      <c r="C4" s="60"/>
      <c r="D4" s="61"/>
      <c r="F4" s="62"/>
      <c r="G4" s="61"/>
    </row>
    <row r="5" spans="1:7" s="59" customFormat="1" ht="10.5" thickBot="1">
      <c r="A5" s="100" t="s">
        <v>433</v>
      </c>
      <c r="B5" s="99"/>
      <c r="C5" s="60"/>
      <c r="D5" s="61"/>
      <c r="F5" s="62"/>
      <c r="G5" s="61"/>
    </row>
    <row r="6" spans="1:9" s="66" customFormat="1" ht="9.75">
      <c r="A6" s="416">
        <v>12</v>
      </c>
      <c r="B6" s="488" t="s">
        <v>221</v>
      </c>
      <c r="C6" s="111" t="s">
        <v>347</v>
      </c>
      <c r="D6" s="102" t="s">
        <v>435</v>
      </c>
      <c r="E6" s="103" t="s">
        <v>436</v>
      </c>
      <c r="F6" s="383">
        <v>39.99</v>
      </c>
      <c r="G6" s="383">
        <f>0.8*F6</f>
        <v>31.992000000000004</v>
      </c>
      <c r="H6" s="103"/>
      <c r="I6" s="128">
        <f>H6*G6</f>
        <v>0</v>
      </c>
    </row>
    <row r="7" spans="1:9" s="66" customFormat="1" ht="9.75">
      <c r="A7" s="417"/>
      <c r="B7" s="400"/>
      <c r="C7" s="78" t="s">
        <v>379</v>
      </c>
      <c r="D7" s="79" t="s">
        <v>437</v>
      </c>
      <c r="E7" s="80" t="s">
        <v>229</v>
      </c>
      <c r="F7" s="397"/>
      <c r="G7" s="460"/>
      <c r="H7" s="80"/>
      <c r="I7" s="129">
        <f>H7*G6</f>
        <v>0</v>
      </c>
    </row>
    <row r="8" spans="1:9" s="66" customFormat="1" ht="9.75">
      <c r="A8" s="417"/>
      <c r="B8" s="419" t="s">
        <v>230</v>
      </c>
      <c r="C8" s="419"/>
      <c r="D8" s="83" t="s">
        <v>314</v>
      </c>
      <c r="E8" s="84" t="s">
        <v>231</v>
      </c>
      <c r="F8" s="85">
        <v>29.99</v>
      </c>
      <c r="G8" s="85">
        <f>0.8*F8</f>
        <v>23.992</v>
      </c>
      <c r="H8" s="86"/>
      <c r="I8" s="114">
        <f>H8*G8</f>
        <v>0</v>
      </c>
    </row>
    <row r="9" spans="1:9" s="66" customFormat="1" ht="9.75">
      <c r="A9" s="417"/>
      <c r="B9" s="421" t="s">
        <v>232</v>
      </c>
      <c r="C9" s="421"/>
      <c r="D9" s="79" t="s">
        <v>314</v>
      </c>
      <c r="E9" s="80" t="s">
        <v>233</v>
      </c>
      <c r="F9" s="81">
        <v>3.99</v>
      </c>
      <c r="G9" s="85">
        <f>0.8*F9</f>
        <v>3.192</v>
      </c>
      <c r="H9" s="80"/>
      <c r="I9" s="114">
        <f>H9*G9</f>
        <v>0</v>
      </c>
    </row>
    <row r="10" spans="1:9" s="66" customFormat="1" ht="9.75">
      <c r="A10" s="417"/>
      <c r="B10" s="419" t="s">
        <v>234</v>
      </c>
      <c r="C10" s="419"/>
      <c r="D10" s="83" t="s">
        <v>314</v>
      </c>
      <c r="E10" s="84" t="s">
        <v>235</v>
      </c>
      <c r="F10" s="85">
        <v>8.49</v>
      </c>
      <c r="G10" s="85">
        <f>0.8*F10</f>
        <v>6.792000000000001</v>
      </c>
      <c r="H10" s="86"/>
      <c r="I10" s="114">
        <f>H10*G10</f>
        <v>0</v>
      </c>
    </row>
    <row r="11" spans="1:9" s="66" customFormat="1" ht="10.5" thickBot="1">
      <c r="A11" s="418"/>
      <c r="B11" s="415" t="s">
        <v>444</v>
      </c>
      <c r="C11" s="415"/>
      <c r="D11" s="88" t="s">
        <v>314</v>
      </c>
      <c r="E11" s="89" t="s">
        <v>445</v>
      </c>
      <c r="F11" s="90">
        <v>2.49</v>
      </c>
      <c r="G11" s="85">
        <f>0.8*F11</f>
        <v>1.9920000000000002</v>
      </c>
      <c r="H11" s="89"/>
      <c r="I11" s="114">
        <f>H11*G11</f>
        <v>0</v>
      </c>
    </row>
    <row r="12" spans="2:7" s="59" customFormat="1" ht="6" customHeight="1">
      <c r="B12" s="60"/>
      <c r="C12" s="60"/>
      <c r="D12" s="61"/>
      <c r="F12" s="62"/>
      <c r="G12" s="61"/>
    </row>
    <row r="13" spans="1:7" s="59" customFormat="1" ht="10.5" thickBot="1">
      <c r="A13" s="100" t="s">
        <v>446</v>
      </c>
      <c r="B13" s="60"/>
      <c r="C13" s="60"/>
      <c r="D13" s="61"/>
      <c r="F13" s="62"/>
      <c r="G13" s="61"/>
    </row>
    <row r="14" spans="1:9" s="66" customFormat="1" ht="9.75">
      <c r="A14" s="416">
        <v>13</v>
      </c>
      <c r="B14" s="406" t="s">
        <v>447</v>
      </c>
      <c r="C14" s="71" t="s">
        <v>448</v>
      </c>
      <c r="D14" s="72" t="s">
        <v>435</v>
      </c>
      <c r="E14" s="130" t="s">
        <v>449</v>
      </c>
      <c r="F14" s="487">
        <v>19.99</v>
      </c>
      <c r="G14" s="487">
        <f>0.8*F14</f>
        <v>15.991999999999999</v>
      </c>
      <c r="H14" s="76"/>
      <c r="I14" s="131">
        <f>H14*G14</f>
        <v>0</v>
      </c>
    </row>
    <row r="15" spans="1:9" s="66" customFormat="1" ht="9.75">
      <c r="A15" s="417"/>
      <c r="B15" s="403"/>
      <c r="C15" s="82" t="s">
        <v>347</v>
      </c>
      <c r="D15" s="83" t="s">
        <v>437</v>
      </c>
      <c r="E15" s="132" t="s">
        <v>450</v>
      </c>
      <c r="F15" s="394"/>
      <c r="G15" s="458"/>
      <c r="H15" s="86"/>
      <c r="I15" s="114">
        <f>H15*G14</f>
        <v>0</v>
      </c>
    </row>
    <row r="16" spans="1:9" s="66" customFormat="1" ht="9.75">
      <c r="A16" s="417"/>
      <c r="B16" s="400" t="s">
        <v>451</v>
      </c>
      <c r="C16" s="78" t="s">
        <v>52</v>
      </c>
      <c r="D16" s="79" t="s">
        <v>435</v>
      </c>
      <c r="E16" s="80" t="s">
        <v>452</v>
      </c>
      <c r="F16" s="81">
        <v>14.99</v>
      </c>
      <c r="G16" s="81">
        <v>7.5</v>
      </c>
      <c r="H16" s="80"/>
      <c r="I16" s="113">
        <f>H16*G16</f>
        <v>0</v>
      </c>
    </row>
    <row r="17" spans="1:9" s="66" customFormat="1" ht="9.75">
      <c r="A17" s="417"/>
      <c r="B17" s="400"/>
      <c r="C17" s="78" t="s">
        <v>453</v>
      </c>
      <c r="D17" s="79" t="s">
        <v>437</v>
      </c>
      <c r="E17" s="80" t="s">
        <v>238</v>
      </c>
      <c r="F17" s="81">
        <v>12.99</v>
      </c>
      <c r="G17" s="81">
        <v>6.5</v>
      </c>
      <c r="H17" s="80"/>
      <c r="I17" s="113">
        <f>H17*G17</f>
        <v>0</v>
      </c>
    </row>
    <row r="18" spans="1:9" s="66" customFormat="1" ht="9.75">
      <c r="A18" s="417"/>
      <c r="B18" s="403" t="s">
        <v>239</v>
      </c>
      <c r="C18" s="82" t="s">
        <v>379</v>
      </c>
      <c r="D18" s="83" t="s">
        <v>435</v>
      </c>
      <c r="E18" s="84" t="s">
        <v>240</v>
      </c>
      <c r="F18" s="394">
        <v>9.99</v>
      </c>
      <c r="G18" s="394">
        <f>0.8*F18</f>
        <v>7.992000000000001</v>
      </c>
      <c r="H18" s="86"/>
      <c r="I18" s="114">
        <f>H18*G18</f>
        <v>0</v>
      </c>
    </row>
    <row r="19" spans="1:9" s="66" customFormat="1" ht="9.75">
      <c r="A19" s="417"/>
      <c r="B19" s="403"/>
      <c r="C19" s="82" t="s">
        <v>153</v>
      </c>
      <c r="D19" s="83" t="s">
        <v>437</v>
      </c>
      <c r="E19" s="84" t="s">
        <v>241</v>
      </c>
      <c r="F19" s="394"/>
      <c r="G19" s="458"/>
      <c r="H19" s="86"/>
      <c r="I19" s="114">
        <f>H19*G18</f>
        <v>0</v>
      </c>
    </row>
    <row r="20" spans="1:9" s="66" customFormat="1" ht="9.75">
      <c r="A20" s="417"/>
      <c r="B20" s="400" t="s">
        <v>242</v>
      </c>
      <c r="C20" s="133" t="s">
        <v>153</v>
      </c>
      <c r="D20" s="79" t="s">
        <v>374</v>
      </c>
      <c r="E20" s="80" t="s">
        <v>243</v>
      </c>
      <c r="F20" s="397">
        <v>11.99</v>
      </c>
      <c r="G20" s="397">
        <f>0.8*F20</f>
        <v>9.592</v>
      </c>
      <c r="H20" s="80"/>
      <c r="I20" s="113">
        <f>H20*$G$20</f>
        <v>0</v>
      </c>
    </row>
    <row r="21" spans="1:9" s="66" customFormat="1" ht="9.75">
      <c r="A21" s="417"/>
      <c r="B21" s="400"/>
      <c r="C21" s="133" t="s">
        <v>379</v>
      </c>
      <c r="D21" s="79" t="s">
        <v>387</v>
      </c>
      <c r="E21" s="80" t="s">
        <v>244</v>
      </c>
      <c r="F21" s="397"/>
      <c r="G21" s="460"/>
      <c r="H21" s="80"/>
      <c r="I21" s="113">
        <f>H21*$G$20</f>
        <v>0</v>
      </c>
    </row>
    <row r="22" spans="1:9" s="66" customFormat="1" ht="9.75">
      <c r="A22" s="417"/>
      <c r="B22" s="400"/>
      <c r="C22" s="133" t="s">
        <v>453</v>
      </c>
      <c r="D22" s="79" t="s">
        <v>376</v>
      </c>
      <c r="E22" s="80" t="s">
        <v>245</v>
      </c>
      <c r="F22" s="397"/>
      <c r="G22" s="460"/>
      <c r="H22" s="80"/>
      <c r="I22" s="113">
        <f>H22*$G$20</f>
        <v>0</v>
      </c>
    </row>
    <row r="23" spans="1:9" s="66" customFormat="1" ht="9.75">
      <c r="A23" s="417"/>
      <c r="B23" s="400"/>
      <c r="C23" s="133" t="s">
        <v>52</v>
      </c>
      <c r="D23" s="79" t="s">
        <v>390</v>
      </c>
      <c r="E23" s="80" t="s">
        <v>246</v>
      </c>
      <c r="F23" s="397"/>
      <c r="G23" s="460"/>
      <c r="H23" s="80"/>
      <c r="I23" s="113">
        <f>H23*$G$20</f>
        <v>0</v>
      </c>
    </row>
    <row r="24" spans="1:9" s="66" customFormat="1" ht="9.75">
      <c r="A24" s="417"/>
      <c r="B24" s="400"/>
      <c r="C24" s="133" t="s">
        <v>347</v>
      </c>
      <c r="D24" s="79" t="s">
        <v>188</v>
      </c>
      <c r="E24" s="80" t="s">
        <v>466</v>
      </c>
      <c r="F24" s="397"/>
      <c r="G24" s="460"/>
      <c r="H24" s="80"/>
      <c r="I24" s="113">
        <f>H24*$G$20</f>
        <v>0</v>
      </c>
    </row>
    <row r="25" spans="1:9" s="66" customFormat="1" ht="9.75">
      <c r="A25" s="417"/>
      <c r="B25" s="486" t="s">
        <v>467</v>
      </c>
      <c r="C25" s="486"/>
      <c r="D25" s="83" t="s">
        <v>314</v>
      </c>
      <c r="E25" s="84" t="s">
        <v>468</v>
      </c>
      <c r="F25" s="85">
        <v>23.99</v>
      </c>
      <c r="G25" s="85">
        <f>0.8*F25</f>
        <v>19.192</v>
      </c>
      <c r="H25" s="86"/>
      <c r="I25" s="114">
        <f>H25*G25</f>
        <v>0</v>
      </c>
    </row>
    <row r="26" spans="1:9" s="66" customFormat="1" ht="10.5" thickBot="1">
      <c r="A26" s="418"/>
      <c r="B26" s="484" t="s">
        <v>469</v>
      </c>
      <c r="C26" s="484"/>
      <c r="D26" s="95" t="s">
        <v>314</v>
      </c>
      <c r="E26" s="96" t="s">
        <v>470</v>
      </c>
      <c r="F26" s="109">
        <v>2.99</v>
      </c>
      <c r="G26" s="85">
        <f>0.8*F26</f>
        <v>2.3920000000000003</v>
      </c>
      <c r="H26" s="98"/>
      <c r="I26" s="134">
        <f>H26*G26</f>
        <v>0</v>
      </c>
    </row>
    <row r="27" spans="3:7" s="59" customFormat="1" ht="6" customHeight="1">
      <c r="C27" s="60"/>
      <c r="D27" s="61"/>
      <c r="F27" s="62"/>
      <c r="G27" s="61"/>
    </row>
    <row r="28" spans="1:7" s="59" customFormat="1" ht="10.5" thickBot="1">
      <c r="A28" s="100" t="s">
        <v>471</v>
      </c>
      <c r="C28" s="60"/>
      <c r="D28" s="61"/>
      <c r="F28" s="62"/>
      <c r="G28" s="61"/>
    </row>
    <row r="29" spans="1:9" s="66" customFormat="1" ht="10.5" thickBot="1">
      <c r="A29" s="416">
        <v>15</v>
      </c>
      <c r="B29" s="485" t="s">
        <v>472</v>
      </c>
      <c r="C29" s="485"/>
      <c r="D29" s="102" t="s">
        <v>314</v>
      </c>
      <c r="E29" s="103" t="s">
        <v>473</v>
      </c>
      <c r="F29" s="104">
        <v>14.99</v>
      </c>
      <c r="G29" s="104">
        <f aca="true" t="shared" si="0" ref="G29:G36">0.8*F29</f>
        <v>11.992</v>
      </c>
      <c r="H29" s="103"/>
      <c r="I29" s="105">
        <f aca="true" t="shared" si="1" ref="I29:I37">H29*G29</f>
        <v>0</v>
      </c>
    </row>
    <row r="30" spans="1:9" s="66" customFormat="1" ht="10.5" thickBot="1">
      <c r="A30" s="417"/>
      <c r="B30" s="486" t="s">
        <v>474</v>
      </c>
      <c r="C30" s="486"/>
      <c r="D30" s="83" t="s">
        <v>314</v>
      </c>
      <c r="E30" s="84" t="s">
        <v>475</v>
      </c>
      <c r="F30" s="85">
        <v>31.99</v>
      </c>
      <c r="G30" s="104">
        <f t="shared" si="0"/>
        <v>25.592</v>
      </c>
      <c r="H30" s="86"/>
      <c r="I30" s="105">
        <f t="shared" si="1"/>
        <v>0</v>
      </c>
    </row>
    <row r="31" spans="1:9" s="66" customFormat="1" ht="10.5" thickBot="1">
      <c r="A31" s="417"/>
      <c r="B31" s="483" t="s">
        <v>476</v>
      </c>
      <c r="C31" s="483"/>
      <c r="D31" s="79" t="s">
        <v>314</v>
      </c>
      <c r="E31" s="80" t="s">
        <v>251</v>
      </c>
      <c r="F31" s="81">
        <v>104.99</v>
      </c>
      <c r="G31" s="104">
        <f t="shared" si="0"/>
        <v>83.992</v>
      </c>
      <c r="H31" s="80"/>
      <c r="I31" s="105">
        <f t="shared" si="1"/>
        <v>0</v>
      </c>
    </row>
    <row r="32" spans="1:9" s="66" customFormat="1" ht="10.5" thickBot="1">
      <c r="A32" s="417"/>
      <c r="B32" s="486" t="s">
        <v>252</v>
      </c>
      <c r="C32" s="486"/>
      <c r="D32" s="83" t="s">
        <v>314</v>
      </c>
      <c r="E32" s="84" t="s">
        <v>253</v>
      </c>
      <c r="F32" s="85">
        <v>69.99</v>
      </c>
      <c r="G32" s="104">
        <f t="shared" si="0"/>
        <v>55.992</v>
      </c>
      <c r="H32" s="86"/>
      <c r="I32" s="105">
        <f t="shared" si="1"/>
        <v>0</v>
      </c>
    </row>
    <row r="33" spans="1:9" s="66" customFormat="1" ht="10.5" thickBot="1">
      <c r="A33" s="417">
        <v>16</v>
      </c>
      <c r="B33" s="483" t="s">
        <v>254</v>
      </c>
      <c r="C33" s="483"/>
      <c r="D33" s="79" t="s">
        <v>314</v>
      </c>
      <c r="E33" s="80" t="s">
        <v>255</v>
      </c>
      <c r="F33" s="81">
        <v>49.99</v>
      </c>
      <c r="G33" s="104">
        <f t="shared" si="0"/>
        <v>39.992000000000004</v>
      </c>
      <c r="H33" s="80"/>
      <c r="I33" s="105">
        <f t="shared" si="1"/>
        <v>0</v>
      </c>
    </row>
    <row r="34" spans="1:9" s="66" customFormat="1" ht="10.5" thickBot="1">
      <c r="A34" s="417"/>
      <c r="B34" s="486" t="s">
        <v>256</v>
      </c>
      <c r="C34" s="486"/>
      <c r="D34" s="83" t="s">
        <v>314</v>
      </c>
      <c r="E34" s="84" t="s">
        <v>257</v>
      </c>
      <c r="F34" s="85">
        <v>29.99</v>
      </c>
      <c r="G34" s="104">
        <f t="shared" si="0"/>
        <v>23.992</v>
      </c>
      <c r="H34" s="86"/>
      <c r="I34" s="105">
        <f t="shared" si="1"/>
        <v>0</v>
      </c>
    </row>
    <row r="35" spans="1:9" s="66" customFormat="1" ht="10.5" thickBot="1">
      <c r="A35" s="417"/>
      <c r="B35" s="483" t="s">
        <v>258</v>
      </c>
      <c r="C35" s="483"/>
      <c r="D35" s="79" t="s">
        <v>314</v>
      </c>
      <c r="E35" s="80" t="s">
        <v>259</v>
      </c>
      <c r="F35" s="81">
        <v>29.99</v>
      </c>
      <c r="G35" s="104">
        <f t="shared" si="0"/>
        <v>23.992</v>
      </c>
      <c r="H35" s="80"/>
      <c r="I35" s="105">
        <f t="shared" si="1"/>
        <v>0</v>
      </c>
    </row>
    <row r="36" spans="1:9" s="66" customFormat="1" ht="10.5" thickBot="1">
      <c r="A36" s="418"/>
      <c r="B36" s="484" t="s">
        <v>260</v>
      </c>
      <c r="C36" s="484"/>
      <c r="D36" s="95" t="s">
        <v>314</v>
      </c>
      <c r="E36" s="96" t="s">
        <v>261</v>
      </c>
      <c r="F36" s="109">
        <v>9.99</v>
      </c>
      <c r="G36" s="104">
        <f t="shared" si="0"/>
        <v>7.992000000000001</v>
      </c>
      <c r="H36" s="98"/>
      <c r="I36" s="105">
        <f t="shared" si="1"/>
        <v>0</v>
      </c>
    </row>
    <row r="37" spans="2:9" s="59" customFormat="1" ht="10.5" thickBot="1">
      <c r="B37" s="59" t="s">
        <v>262</v>
      </c>
      <c r="C37" s="60"/>
      <c r="F37" s="62">
        <v>49.95</v>
      </c>
      <c r="G37" s="62">
        <f>0.6*F37</f>
        <v>29.97</v>
      </c>
      <c r="I37" s="59">
        <f t="shared" si="1"/>
        <v>0</v>
      </c>
    </row>
    <row r="38" spans="1:9" s="66" customFormat="1" ht="12" thickBot="1">
      <c r="A38" s="59"/>
      <c r="C38" s="60"/>
      <c r="D38" s="61"/>
      <c r="E38" s="59"/>
      <c r="F38" s="62"/>
      <c r="G38" s="135"/>
      <c r="H38" s="136" t="s">
        <v>263</v>
      </c>
      <c r="I38" s="137">
        <f>I36+I35+I34+I33+I32+I31+I30+I29+I26+I25+I24+I23+I22+I21+I20+I19+I18+I17+I16+I15+I14+I11+I10+I9+I8+I7+I6+I37</f>
        <v>0</v>
      </c>
    </row>
    <row r="39" spans="1:9" s="66" customFormat="1" ht="9.75">
      <c r="A39" s="59"/>
      <c r="B39" s="59"/>
      <c r="C39" s="60"/>
      <c r="D39" s="61"/>
      <c r="E39" s="59"/>
      <c r="F39" s="62"/>
      <c r="G39" s="61"/>
      <c r="H39" s="136"/>
      <c r="I39" s="68"/>
    </row>
    <row r="40" spans="1:6" s="66" customFormat="1" ht="13.5" thickBot="1">
      <c r="A40" s="138" t="s">
        <v>264</v>
      </c>
      <c r="C40" s="119"/>
      <c r="E40" s="121"/>
      <c r="F40" s="121"/>
    </row>
    <row r="41" spans="1:8" s="66" customFormat="1" ht="10.5" thickBot="1">
      <c r="A41" s="63" t="s">
        <v>135</v>
      </c>
      <c r="B41" s="481" t="s">
        <v>136</v>
      </c>
      <c r="C41" s="482"/>
      <c r="D41" s="63" t="s">
        <v>138</v>
      </c>
      <c r="E41" s="64" t="s">
        <v>139</v>
      </c>
      <c r="F41" s="65">
        <v>0.2</v>
      </c>
      <c r="G41" s="63" t="s">
        <v>75</v>
      </c>
      <c r="H41" s="63" t="s">
        <v>78</v>
      </c>
    </row>
    <row r="42" spans="1:5" s="66" customFormat="1" ht="6" customHeight="1">
      <c r="A42" s="67"/>
      <c r="B42" s="68"/>
      <c r="C42" s="69"/>
      <c r="E42" s="121"/>
    </row>
    <row r="43" spans="1:5" s="66" customFormat="1" ht="10.5" thickBot="1">
      <c r="A43" s="139" t="s">
        <v>264</v>
      </c>
      <c r="E43" s="121"/>
    </row>
    <row r="44" spans="1:8" s="66" customFormat="1" ht="9.75">
      <c r="A44" s="472">
        <v>59</v>
      </c>
      <c r="B44" s="405" t="s">
        <v>265</v>
      </c>
      <c r="C44" s="103" t="s">
        <v>153</v>
      </c>
      <c r="D44" s="140" t="s">
        <v>266</v>
      </c>
      <c r="E44" s="480">
        <v>9.99</v>
      </c>
      <c r="F44" s="141">
        <f>0.8*E44</f>
        <v>7.992000000000001</v>
      </c>
      <c r="G44" s="142"/>
      <c r="H44" s="128">
        <f>G44*F44</f>
        <v>0</v>
      </c>
    </row>
    <row r="45" spans="1:8" s="66" customFormat="1" ht="9.75">
      <c r="A45" s="473"/>
      <c r="B45" s="421"/>
      <c r="C45" s="80" t="s">
        <v>52</v>
      </c>
      <c r="D45" s="143" t="s">
        <v>267</v>
      </c>
      <c r="E45" s="396"/>
      <c r="F45" s="144">
        <f>0.8*E44</f>
        <v>7.992000000000001</v>
      </c>
      <c r="G45" s="145"/>
      <c r="H45" s="129">
        <f>G45*F45</f>
        <v>0</v>
      </c>
    </row>
    <row r="46" spans="1:8" s="66" customFormat="1" ht="9.75">
      <c r="A46" s="473"/>
      <c r="B46" s="419" t="s">
        <v>268</v>
      </c>
      <c r="C46" s="419"/>
      <c r="D46" s="146" t="s">
        <v>496</v>
      </c>
      <c r="E46" s="147">
        <v>39.99</v>
      </c>
      <c r="F46" s="148">
        <f>0.8*E46</f>
        <v>31.992000000000004</v>
      </c>
      <c r="G46" s="149"/>
      <c r="H46" s="114">
        <f>G46*F46</f>
        <v>0</v>
      </c>
    </row>
    <row r="47" spans="1:8" s="66" customFormat="1" ht="9.75">
      <c r="A47" s="473"/>
      <c r="B47" s="421" t="s">
        <v>497</v>
      </c>
      <c r="C47" s="421"/>
      <c r="D47" s="143" t="s">
        <v>498</v>
      </c>
      <c r="E47" s="94">
        <v>49.99</v>
      </c>
      <c r="F47" s="144">
        <f>0.8*E47</f>
        <v>39.992000000000004</v>
      </c>
      <c r="G47" s="150"/>
      <c r="H47" s="114">
        <f>G47*F47</f>
        <v>0</v>
      </c>
    </row>
    <row r="48" spans="1:8" s="66" customFormat="1" ht="9.75">
      <c r="A48" s="473"/>
      <c r="B48" s="401" t="s">
        <v>499</v>
      </c>
      <c r="C48" s="82" t="s">
        <v>374</v>
      </c>
      <c r="D48" s="84" t="s">
        <v>500</v>
      </c>
      <c r="E48" s="468">
        <v>19.99</v>
      </c>
      <c r="F48" s="148">
        <f>0.8*E48</f>
        <v>15.991999999999999</v>
      </c>
      <c r="G48" s="149"/>
      <c r="H48" s="114">
        <f>G48*$F$48</f>
        <v>0</v>
      </c>
    </row>
    <row r="49" spans="1:8" s="66" customFormat="1" ht="9.75">
      <c r="A49" s="473"/>
      <c r="B49" s="475"/>
      <c r="C49" s="82" t="s">
        <v>387</v>
      </c>
      <c r="D49" s="84" t="s">
        <v>501</v>
      </c>
      <c r="E49" s="469"/>
      <c r="F49" s="148"/>
      <c r="G49" s="151"/>
      <c r="H49" s="114">
        <f>G49*$F$48</f>
        <v>0</v>
      </c>
    </row>
    <row r="50" spans="1:8" s="66" customFormat="1" ht="9.75">
      <c r="A50" s="473"/>
      <c r="B50" s="475"/>
      <c r="C50" s="82" t="s">
        <v>376</v>
      </c>
      <c r="D50" s="84" t="s">
        <v>502</v>
      </c>
      <c r="E50" s="469"/>
      <c r="F50" s="148"/>
      <c r="G50" s="151"/>
      <c r="H50" s="114">
        <f>G50*$F$48</f>
        <v>0</v>
      </c>
    </row>
    <row r="51" spans="1:8" s="66" customFormat="1" ht="9.75">
      <c r="A51" s="473"/>
      <c r="B51" s="476"/>
      <c r="C51" s="82" t="s">
        <v>503</v>
      </c>
      <c r="D51" s="84" t="s">
        <v>504</v>
      </c>
      <c r="E51" s="470"/>
      <c r="F51" s="148"/>
      <c r="G51" s="151"/>
      <c r="H51" s="114">
        <f>G51*$F$48</f>
        <v>0</v>
      </c>
    </row>
    <row r="52" spans="1:8" s="66" customFormat="1" ht="9.75">
      <c r="A52" s="473"/>
      <c r="B52" s="477" t="s">
        <v>505</v>
      </c>
      <c r="C52" s="78" t="s">
        <v>374</v>
      </c>
      <c r="D52" s="80" t="s">
        <v>506</v>
      </c>
      <c r="E52" s="455">
        <v>19.99</v>
      </c>
      <c r="F52" s="144">
        <f>0.8*E52</f>
        <v>15.991999999999999</v>
      </c>
      <c r="G52" s="150"/>
      <c r="H52" s="129">
        <f>G52*$F$52</f>
        <v>0</v>
      </c>
    </row>
    <row r="53" spans="1:8" s="66" customFormat="1" ht="9.75">
      <c r="A53" s="473"/>
      <c r="B53" s="478"/>
      <c r="C53" s="78" t="s">
        <v>387</v>
      </c>
      <c r="D53" s="80" t="s">
        <v>507</v>
      </c>
      <c r="E53" s="466"/>
      <c r="F53" s="80"/>
      <c r="G53" s="145"/>
      <c r="H53" s="129">
        <f>G53*$F$52</f>
        <v>0</v>
      </c>
    </row>
    <row r="54" spans="1:8" s="66" customFormat="1" ht="9.75">
      <c r="A54" s="473"/>
      <c r="B54" s="478"/>
      <c r="C54" s="78" t="s">
        <v>376</v>
      </c>
      <c r="D54" s="80" t="s">
        <v>103</v>
      </c>
      <c r="E54" s="466"/>
      <c r="F54" s="80"/>
      <c r="G54" s="145"/>
      <c r="H54" s="129">
        <f>G54*$F$52</f>
        <v>0</v>
      </c>
    </row>
    <row r="55" spans="1:8" s="66" customFormat="1" ht="9.75">
      <c r="A55" s="473"/>
      <c r="B55" s="479"/>
      <c r="C55" s="78" t="s">
        <v>503</v>
      </c>
      <c r="D55" s="80" t="s">
        <v>104</v>
      </c>
      <c r="E55" s="467"/>
      <c r="F55" s="80"/>
      <c r="G55" s="145"/>
      <c r="H55" s="129">
        <f>G55*$F$52</f>
        <v>0</v>
      </c>
    </row>
    <row r="56" spans="1:8" s="66" customFormat="1" ht="9.75">
      <c r="A56" s="473"/>
      <c r="B56" s="401" t="s">
        <v>105</v>
      </c>
      <c r="C56" s="82" t="s">
        <v>374</v>
      </c>
      <c r="D56" s="84" t="s">
        <v>106</v>
      </c>
      <c r="E56" s="468">
        <v>19.99</v>
      </c>
      <c r="F56" s="148">
        <f>0.8*E56</f>
        <v>15.991999999999999</v>
      </c>
      <c r="G56" s="149"/>
      <c r="H56" s="129">
        <f>G56*$F$56</f>
        <v>0</v>
      </c>
    </row>
    <row r="57" spans="1:8" s="66" customFormat="1" ht="9.75">
      <c r="A57" s="473"/>
      <c r="B57" s="475"/>
      <c r="C57" s="82" t="s">
        <v>387</v>
      </c>
      <c r="D57" s="84" t="s">
        <v>107</v>
      </c>
      <c r="E57" s="469"/>
      <c r="F57" s="86"/>
      <c r="G57" s="151"/>
      <c r="H57" s="129">
        <f>G57*$F$56</f>
        <v>0</v>
      </c>
    </row>
    <row r="58" spans="1:8" s="66" customFormat="1" ht="9.75">
      <c r="A58" s="473"/>
      <c r="B58" s="475"/>
      <c r="C58" s="82" t="s">
        <v>376</v>
      </c>
      <c r="D58" s="84" t="s">
        <v>108</v>
      </c>
      <c r="E58" s="469"/>
      <c r="F58" s="86"/>
      <c r="G58" s="151"/>
      <c r="H58" s="129">
        <f>G58*$F$56</f>
        <v>0</v>
      </c>
    </row>
    <row r="59" spans="1:8" s="66" customFormat="1" ht="9.75">
      <c r="A59" s="473"/>
      <c r="B59" s="476"/>
      <c r="C59" s="82" t="s">
        <v>503</v>
      </c>
      <c r="D59" s="84" t="s">
        <v>109</v>
      </c>
      <c r="E59" s="470"/>
      <c r="F59" s="86"/>
      <c r="G59" s="151"/>
      <c r="H59" s="129">
        <f>G59*$F$56</f>
        <v>0</v>
      </c>
    </row>
    <row r="60" spans="1:8" s="66" customFormat="1" ht="9.75">
      <c r="A60" s="473"/>
      <c r="B60" s="400" t="s">
        <v>110</v>
      </c>
      <c r="C60" s="78" t="s">
        <v>374</v>
      </c>
      <c r="D60" s="80" t="s">
        <v>111</v>
      </c>
      <c r="E60" s="397">
        <v>24.99</v>
      </c>
      <c r="F60" s="144">
        <f>0.8*E60</f>
        <v>19.992</v>
      </c>
      <c r="G60" s="150"/>
      <c r="H60" s="129">
        <f>G60*$F$60</f>
        <v>0</v>
      </c>
    </row>
    <row r="61" spans="1:8" s="66" customFormat="1" ht="9.75">
      <c r="A61" s="473"/>
      <c r="B61" s="400"/>
      <c r="C61" s="78" t="s">
        <v>387</v>
      </c>
      <c r="D61" s="80" t="s">
        <v>112</v>
      </c>
      <c r="E61" s="397"/>
      <c r="F61" s="80"/>
      <c r="G61" s="145"/>
      <c r="H61" s="129">
        <f>G61*$F$60</f>
        <v>0</v>
      </c>
    </row>
    <row r="62" spans="1:8" s="66" customFormat="1" ht="9.75">
      <c r="A62" s="473"/>
      <c r="B62" s="400"/>
      <c r="C62" s="78" t="s">
        <v>376</v>
      </c>
      <c r="D62" s="80" t="s">
        <v>279</v>
      </c>
      <c r="E62" s="397"/>
      <c r="F62" s="80"/>
      <c r="G62" s="145"/>
      <c r="H62" s="129">
        <f>G62*$F$60</f>
        <v>0</v>
      </c>
    </row>
    <row r="63" spans="1:8" s="66" customFormat="1" ht="9.75">
      <c r="A63" s="473"/>
      <c r="B63" s="400"/>
      <c r="C63" s="78" t="s">
        <v>280</v>
      </c>
      <c r="D63" s="80" t="s">
        <v>281</v>
      </c>
      <c r="E63" s="397"/>
      <c r="F63" s="80"/>
      <c r="G63" s="145"/>
      <c r="H63" s="129">
        <f>G63*$F$60</f>
        <v>0</v>
      </c>
    </row>
    <row r="64" spans="1:8" s="66" customFormat="1" ht="9.75">
      <c r="A64" s="473"/>
      <c r="B64" s="400"/>
      <c r="C64" s="78" t="s">
        <v>282</v>
      </c>
      <c r="D64" s="80" t="s">
        <v>283</v>
      </c>
      <c r="E64" s="397"/>
      <c r="F64" s="80"/>
      <c r="G64" s="145"/>
      <c r="H64" s="129">
        <f>G64*$F$60</f>
        <v>0</v>
      </c>
    </row>
    <row r="65" spans="1:8" s="66" customFormat="1" ht="9.75">
      <c r="A65" s="473"/>
      <c r="B65" s="403" t="s">
        <v>284</v>
      </c>
      <c r="C65" s="82" t="s">
        <v>374</v>
      </c>
      <c r="D65" s="84" t="s">
        <v>285</v>
      </c>
      <c r="E65" s="471">
        <v>9.99</v>
      </c>
      <c r="F65" s="148">
        <f>0.8*E65</f>
        <v>7.992000000000001</v>
      </c>
      <c r="G65" s="149"/>
      <c r="H65" s="129">
        <f>G65*$F$65</f>
        <v>0</v>
      </c>
    </row>
    <row r="66" spans="1:8" s="66" customFormat="1" ht="9.75">
      <c r="A66" s="473"/>
      <c r="B66" s="403"/>
      <c r="C66" s="82" t="s">
        <v>387</v>
      </c>
      <c r="D66" s="84" t="s">
        <v>286</v>
      </c>
      <c r="E66" s="471"/>
      <c r="F66" s="86"/>
      <c r="G66" s="151"/>
      <c r="H66" s="129">
        <f>G66*$F$65</f>
        <v>0</v>
      </c>
    </row>
    <row r="67" spans="1:8" s="66" customFormat="1" ht="9.75">
      <c r="A67" s="473"/>
      <c r="B67" s="403"/>
      <c r="C67" s="82" t="s">
        <v>376</v>
      </c>
      <c r="D67" s="84" t="s">
        <v>287</v>
      </c>
      <c r="E67" s="471"/>
      <c r="F67" s="86"/>
      <c r="G67" s="151"/>
      <c r="H67" s="129">
        <f>G67*$F$65</f>
        <v>0</v>
      </c>
    </row>
    <row r="68" spans="1:8" s="66" customFormat="1" ht="9.75">
      <c r="A68" s="473"/>
      <c r="B68" s="403"/>
      <c r="C68" s="82" t="s">
        <v>280</v>
      </c>
      <c r="D68" s="84" t="s">
        <v>288</v>
      </c>
      <c r="E68" s="471"/>
      <c r="F68" s="86"/>
      <c r="G68" s="151"/>
      <c r="H68" s="129">
        <f>G68*$F$65</f>
        <v>0</v>
      </c>
    </row>
    <row r="69" spans="1:8" s="66" customFormat="1" ht="9.75">
      <c r="A69" s="473"/>
      <c r="B69" s="403"/>
      <c r="C69" s="82" t="s">
        <v>282</v>
      </c>
      <c r="D69" s="84" t="s">
        <v>289</v>
      </c>
      <c r="E69" s="471"/>
      <c r="F69" s="86"/>
      <c r="G69" s="151"/>
      <c r="H69" s="129">
        <f>G69*$F$65</f>
        <v>0</v>
      </c>
    </row>
    <row r="70" spans="1:8" s="66" customFormat="1" ht="9.75">
      <c r="A70" s="473"/>
      <c r="B70" s="421" t="s">
        <v>294</v>
      </c>
      <c r="C70" s="421"/>
      <c r="D70" s="80" t="s">
        <v>295</v>
      </c>
      <c r="E70" s="81">
        <v>10</v>
      </c>
      <c r="F70" s="144">
        <f>0.8*E70</f>
        <v>8</v>
      </c>
      <c r="G70" s="150"/>
      <c r="H70" s="129">
        <f>G70*$F$70</f>
        <v>0</v>
      </c>
    </row>
    <row r="71" spans="1:8" s="66" customFormat="1" ht="10.5" thickBot="1">
      <c r="A71" s="474"/>
      <c r="B71" s="420" t="s">
        <v>296</v>
      </c>
      <c r="C71" s="420"/>
      <c r="D71" s="96" t="s">
        <v>297</v>
      </c>
      <c r="E71" s="152">
        <v>10</v>
      </c>
      <c r="F71" s="144">
        <f>0.8*E71</f>
        <v>8</v>
      </c>
      <c r="G71" s="153"/>
      <c r="H71" s="129">
        <f>G71*$F$71</f>
        <v>0</v>
      </c>
    </row>
    <row r="72" spans="2:10" s="66" customFormat="1" ht="10.5" thickBot="1">
      <c r="B72" s="118"/>
      <c r="C72" s="119"/>
      <c r="D72" s="120"/>
      <c r="F72" s="121"/>
      <c r="G72" s="121"/>
      <c r="H72" s="120"/>
      <c r="I72" s="120"/>
      <c r="J72" s="120"/>
    </row>
    <row r="73" spans="2:10" s="66" customFormat="1" ht="12" thickBot="1">
      <c r="B73" s="118"/>
      <c r="C73" s="119"/>
      <c r="D73" s="120"/>
      <c r="F73" s="135"/>
      <c r="G73" s="136" t="s">
        <v>298</v>
      </c>
      <c r="H73" s="154">
        <f>SUM(K44:K72)</f>
        <v>0</v>
      </c>
      <c r="J73" s="136"/>
    </row>
    <row r="74" spans="2:9" s="66" customFormat="1" ht="9.75">
      <c r="B74" s="118"/>
      <c r="C74" s="119"/>
      <c r="D74" s="120"/>
      <c r="F74" s="121"/>
      <c r="G74" s="121"/>
      <c r="H74" s="120"/>
      <c r="I74" s="120"/>
    </row>
    <row r="75" spans="2:11" s="66" customFormat="1" ht="9.75">
      <c r="B75" s="118"/>
      <c r="C75" s="119"/>
      <c r="D75" s="120"/>
      <c r="F75" s="121"/>
      <c r="G75" s="121"/>
      <c r="H75" s="120"/>
      <c r="I75" s="120"/>
      <c r="K75" s="155"/>
    </row>
    <row r="76" spans="2:9" s="66" customFormat="1" ht="9.75">
      <c r="B76" s="118"/>
      <c r="C76" s="119"/>
      <c r="D76" s="120"/>
      <c r="F76" s="121"/>
      <c r="G76" s="121"/>
      <c r="H76" s="120"/>
      <c r="I76" s="120"/>
    </row>
  </sheetData>
  <sheetProtection/>
  <mergeCells count="51">
    <mergeCell ref="A1:K1"/>
    <mergeCell ref="B3:C3"/>
    <mergeCell ref="A6:A11"/>
    <mergeCell ref="B6:B7"/>
    <mergeCell ref="F6:F7"/>
    <mergeCell ref="G6:G7"/>
    <mergeCell ref="B8:C8"/>
    <mergeCell ref="B9:C9"/>
    <mergeCell ref="B10:C10"/>
    <mergeCell ref="B11:C11"/>
    <mergeCell ref="G14:G15"/>
    <mergeCell ref="B16:B17"/>
    <mergeCell ref="F14:F15"/>
    <mergeCell ref="G18:G19"/>
    <mergeCell ref="B14:B15"/>
    <mergeCell ref="B18:B19"/>
    <mergeCell ref="G20:G24"/>
    <mergeCell ref="B34:C34"/>
    <mergeCell ref="B25:C25"/>
    <mergeCell ref="B26:C26"/>
    <mergeCell ref="B20:B24"/>
    <mergeCell ref="A33:A36"/>
    <mergeCell ref="B33:C33"/>
    <mergeCell ref="F20:F24"/>
    <mergeCell ref="F18:F19"/>
    <mergeCell ref="A14:A26"/>
    <mergeCell ref="A29:A32"/>
    <mergeCell ref="B29:C29"/>
    <mergeCell ref="B30:C30"/>
    <mergeCell ref="B31:C31"/>
    <mergeCell ref="B32:C32"/>
    <mergeCell ref="E44:E45"/>
    <mergeCell ref="B41:C41"/>
    <mergeCell ref="B35:C35"/>
    <mergeCell ref="B36:C36"/>
    <mergeCell ref="A44:A71"/>
    <mergeCell ref="B44:B45"/>
    <mergeCell ref="B71:C71"/>
    <mergeCell ref="B56:B59"/>
    <mergeCell ref="B52:B55"/>
    <mergeCell ref="B48:B51"/>
    <mergeCell ref="B70:C70"/>
    <mergeCell ref="B65:B69"/>
    <mergeCell ref="B46:C46"/>
    <mergeCell ref="B47:C47"/>
    <mergeCell ref="E52:E55"/>
    <mergeCell ref="E48:E51"/>
    <mergeCell ref="E65:E69"/>
    <mergeCell ref="B60:B64"/>
    <mergeCell ref="E56:E59"/>
    <mergeCell ref="E60:E64"/>
  </mergeCells>
  <printOptions/>
  <pageMargins left="0.7" right="0.7" top="0.75" bottom="0.75" header="0.3" footer="0.3"/>
  <pageSetup fitToHeight="1" fitToWidth="1" horizontalDpi="300" verticalDpi="300" orientation="portrait" scale="73"/>
  <headerFooter alignWithMargins="0">
    <oddHeader>&amp;C&amp;"Arial,Regular"&amp;8Page 2</oddHeader>
    <oddFooter>&amp;C&amp;"Arial,Regular"&amp;8www.finisinc.com
Toll Free: (888) 333-4647  •  Fax: (925) 454-0066&amp;R
&amp;"Arial,Italic"&amp;8continued on next page...&amp;"-,Regular"&amp;11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125" zoomScaleNormal="125" workbookViewId="0" topLeftCell="A1">
      <selection activeCell="H71" sqref="H71"/>
    </sheetView>
  </sheetViews>
  <sheetFormatPr defaultColWidth="11.19921875" defaultRowHeight="15"/>
  <cols>
    <col min="1" max="1" width="3.69921875" style="57" customWidth="1"/>
    <col min="2" max="2" width="6" style="123" customWidth="1"/>
    <col min="3" max="3" width="7.09765625" style="123" customWidth="1"/>
    <col min="4" max="4" width="7.59765625" style="57" bestFit="1" customWidth="1"/>
    <col min="5" max="5" width="8.59765625" style="57" customWidth="1"/>
    <col min="6" max="12" width="3.09765625" style="57" customWidth="1"/>
    <col min="13" max="13" width="4.59765625" style="57" bestFit="1" customWidth="1"/>
    <col min="14" max="14" width="3.09765625" style="57" customWidth="1"/>
    <col min="15" max="15" width="4.59765625" style="57" customWidth="1"/>
    <col min="16" max="16" width="3.09765625" style="57" customWidth="1"/>
    <col min="17" max="17" width="3.59765625" style="57" customWidth="1"/>
    <col min="18" max="18" width="4.09765625" style="126" customWidth="1"/>
    <col min="19" max="19" width="6.19921875" style="126" customWidth="1"/>
    <col min="20" max="20" width="5.8984375" style="57" customWidth="1"/>
    <col min="21" max="21" width="6" style="57" bestFit="1" customWidth="1"/>
    <col min="22" max="16384" width="8" style="57" customWidth="1"/>
  </cols>
  <sheetData>
    <row r="1" spans="1:20" s="56" customFormat="1" ht="18" customHeight="1">
      <c r="A1" s="427" t="s">
        <v>306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</row>
    <row r="2" spans="1:20" s="56" customFormat="1" ht="15.75" thickBot="1">
      <c r="A2" s="58" t="s">
        <v>299</v>
      </c>
      <c r="B2" s="156"/>
      <c r="C2" s="156"/>
      <c r="D2" s="60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2"/>
      <c r="S2" s="62"/>
      <c r="T2" s="59"/>
    </row>
    <row r="3" spans="1:22" ht="11.25" customHeight="1" thickBot="1">
      <c r="A3" s="63" t="s">
        <v>135</v>
      </c>
      <c r="B3" s="481" t="s">
        <v>136</v>
      </c>
      <c r="C3" s="560"/>
      <c r="D3" s="482"/>
      <c r="E3" s="63" t="s">
        <v>138</v>
      </c>
      <c r="F3" s="481" t="s">
        <v>300</v>
      </c>
      <c r="G3" s="583"/>
      <c r="H3" s="583"/>
      <c r="I3" s="583"/>
      <c r="J3" s="583"/>
      <c r="K3" s="583"/>
      <c r="L3" s="583"/>
      <c r="M3" s="583"/>
      <c r="N3" s="583"/>
      <c r="O3" s="583"/>
      <c r="P3" s="584"/>
      <c r="Q3" s="579" t="s">
        <v>139</v>
      </c>
      <c r="R3" s="580"/>
      <c r="S3" s="64" t="s">
        <v>301</v>
      </c>
      <c r="T3" s="64">
        <v>0.2</v>
      </c>
      <c r="U3" s="64" t="s">
        <v>75</v>
      </c>
      <c r="V3" s="63" t="s">
        <v>78</v>
      </c>
    </row>
    <row r="4" spans="1:22" s="56" customFormat="1" ht="6" customHeight="1" thickBot="1">
      <c r="A4" s="67"/>
      <c r="B4" s="157"/>
      <c r="C4" s="157"/>
      <c r="D4" s="69"/>
      <c r="E4" s="5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2"/>
      <c r="S4" s="62"/>
      <c r="T4" s="62"/>
      <c r="U4" s="62"/>
      <c r="V4" s="59"/>
    </row>
    <row r="5" spans="1:22" s="56" customFormat="1" ht="10.5" thickBot="1">
      <c r="A5" s="70" t="s">
        <v>532</v>
      </c>
      <c r="B5" s="157"/>
      <c r="C5" s="157"/>
      <c r="D5" s="69"/>
      <c r="E5" s="59"/>
      <c r="F5" s="158">
        <v>20</v>
      </c>
      <c r="G5" s="159">
        <v>22</v>
      </c>
      <c r="H5" s="159">
        <v>24</v>
      </c>
      <c r="I5" s="159">
        <v>26</v>
      </c>
      <c r="J5" s="159">
        <v>28</v>
      </c>
      <c r="K5" s="159">
        <v>30</v>
      </c>
      <c r="L5" s="159">
        <v>32</v>
      </c>
      <c r="M5" s="159">
        <v>34</v>
      </c>
      <c r="N5" s="159">
        <v>36</v>
      </c>
      <c r="O5" s="159">
        <v>38</v>
      </c>
      <c r="P5" s="160">
        <v>40</v>
      </c>
      <c r="Q5" s="69"/>
      <c r="R5" s="62"/>
      <c r="S5" s="62"/>
      <c r="T5" s="62"/>
      <c r="U5" s="62"/>
      <c r="V5" s="59"/>
    </row>
    <row r="6" spans="1:22" ht="11.25" customHeight="1">
      <c r="A6" s="570">
        <v>29</v>
      </c>
      <c r="B6" s="546" t="s">
        <v>533</v>
      </c>
      <c r="C6" s="546" t="s">
        <v>534</v>
      </c>
      <c r="D6" s="73" t="s">
        <v>535</v>
      </c>
      <c r="E6" s="73" t="s">
        <v>536</v>
      </c>
      <c r="F6" s="161"/>
      <c r="G6" s="71"/>
      <c r="H6" s="71"/>
      <c r="I6" s="71"/>
      <c r="J6" s="71"/>
      <c r="K6" s="71"/>
      <c r="L6" s="71"/>
      <c r="M6" s="71"/>
      <c r="N6" s="71"/>
      <c r="O6" s="71"/>
      <c r="P6" s="161"/>
      <c r="Q6" s="487">
        <v>39.99</v>
      </c>
      <c r="R6" s="487"/>
      <c r="S6" s="487">
        <v>20</v>
      </c>
      <c r="T6" s="162">
        <f>0.8*Q6</f>
        <v>31.992000000000004</v>
      </c>
      <c r="U6" s="162"/>
      <c r="V6" s="163">
        <f>T6*U6</f>
        <v>0</v>
      </c>
    </row>
    <row r="7" spans="1:22" ht="10.5" thickBot="1">
      <c r="A7" s="571"/>
      <c r="B7" s="475"/>
      <c r="C7" s="476"/>
      <c r="D7" s="84" t="s">
        <v>537</v>
      </c>
      <c r="E7" s="84" t="s">
        <v>538</v>
      </c>
      <c r="F7" s="164"/>
      <c r="G7" s="82"/>
      <c r="H7" s="82"/>
      <c r="I7" s="82"/>
      <c r="J7" s="82"/>
      <c r="K7" s="82"/>
      <c r="L7" s="82"/>
      <c r="M7" s="82"/>
      <c r="N7" s="82"/>
      <c r="O7" s="82"/>
      <c r="P7" s="164"/>
      <c r="Q7" s="394"/>
      <c r="R7" s="394"/>
      <c r="S7" s="394"/>
      <c r="T7" s="165"/>
      <c r="U7" s="165"/>
      <c r="V7" s="166"/>
    </row>
    <row r="8" spans="1:22" ht="11.25" customHeight="1">
      <c r="A8" s="571"/>
      <c r="B8" s="475"/>
      <c r="C8" s="477" t="s">
        <v>539</v>
      </c>
      <c r="D8" s="80" t="s">
        <v>535</v>
      </c>
      <c r="E8" s="80" t="s">
        <v>540</v>
      </c>
      <c r="F8" s="164"/>
      <c r="G8" s="78"/>
      <c r="H8" s="78"/>
      <c r="I8" s="78"/>
      <c r="J8" s="78"/>
      <c r="K8" s="78"/>
      <c r="L8" s="78"/>
      <c r="M8" s="78"/>
      <c r="N8" s="78"/>
      <c r="O8" s="78"/>
      <c r="P8" s="164"/>
      <c r="Q8" s="397">
        <v>25.99</v>
      </c>
      <c r="R8" s="397"/>
      <c r="S8" s="397">
        <v>13</v>
      </c>
      <c r="T8" s="167">
        <f>0.8*Q8</f>
        <v>20.792</v>
      </c>
      <c r="U8" s="167"/>
      <c r="V8" s="163">
        <f>T8*U8</f>
        <v>0</v>
      </c>
    </row>
    <row r="9" spans="1:22" ht="11.25" customHeight="1" thickBot="1">
      <c r="A9" s="571"/>
      <c r="B9" s="476"/>
      <c r="C9" s="479"/>
      <c r="D9" s="80" t="s">
        <v>537</v>
      </c>
      <c r="E9" s="80" t="s">
        <v>541</v>
      </c>
      <c r="F9" s="164"/>
      <c r="G9" s="78"/>
      <c r="H9" s="78"/>
      <c r="I9" s="78"/>
      <c r="J9" s="78"/>
      <c r="K9" s="78"/>
      <c r="L9" s="78"/>
      <c r="M9" s="78"/>
      <c r="N9" s="78"/>
      <c r="O9" s="78"/>
      <c r="P9" s="164"/>
      <c r="Q9" s="397"/>
      <c r="R9" s="397"/>
      <c r="S9" s="397"/>
      <c r="T9" s="167"/>
      <c r="U9" s="167"/>
      <c r="V9" s="129"/>
    </row>
    <row r="10" spans="1:22" ht="12" customHeight="1" thickBot="1">
      <c r="A10" s="571"/>
      <c r="B10" s="403" t="s">
        <v>542</v>
      </c>
      <c r="C10" s="403"/>
      <c r="D10" s="84" t="s">
        <v>52</v>
      </c>
      <c r="E10" s="84" t="s">
        <v>543</v>
      </c>
      <c r="F10" s="164"/>
      <c r="G10" s="164"/>
      <c r="H10" s="164"/>
      <c r="I10" s="82"/>
      <c r="J10" s="82"/>
      <c r="K10" s="82"/>
      <c r="L10" s="82"/>
      <c r="M10" s="82"/>
      <c r="N10" s="82"/>
      <c r="O10" s="82"/>
      <c r="P10" s="82"/>
      <c r="Q10" s="394">
        <v>25.99</v>
      </c>
      <c r="R10" s="394"/>
      <c r="S10" s="85">
        <v>13</v>
      </c>
      <c r="T10" s="165">
        <f>0.8*Q10</f>
        <v>20.792</v>
      </c>
      <c r="U10" s="165"/>
      <c r="V10" s="163">
        <f>T10*U10</f>
        <v>0</v>
      </c>
    </row>
    <row r="11" spans="1:22" ht="12" customHeight="1">
      <c r="A11" s="571"/>
      <c r="B11" s="573" t="s">
        <v>304</v>
      </c>
      <c r="C11" s="574"/>
      <c r="D11" s="168" t="s">
        <v>305</v>
      </c>
      <c r="E11" s="168" t="s">
        <v>545</v>
      </c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492">
        <v>25.99</v>
      </c>
      <c r="R11" s="493"/>
      <c r="S11" s="568">
        <v>13</v>
      </c>
      <c r="T11" s="171">
        <f>0.8*Q11</f>
        <v>20.792</v>
      </c>
      <c r="U11" s="171"/>
      <c r="V11" s="163">
        <f>T11*U11</f>
        <v>0</v>
      </c>
    </row>
    <row r="12" spans="1:22" ht="12" customHeight="1" thickBot="1">
      <c r="A12" s="572"/>
      <c r="B12" s="575"/>
      <c r="C12" s="576"/>
      <c r="D12" s="172" t="s">
        <v>52</v>
      </c>
      <c r="E12" s="172" t="s">
        <v>546</v>
      </c>
      <c r="F12" s="173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591"/>
      <c r="R12" s="592"/>
      <c r="S12" s="569"/>
      <c r="T12" s="174"/>
      <c r="U12" s="174"/>
      <c r="V12" s="175"/>
    </row>
    <row r="13" spans="1:22" s="56" customFormat="1" ht="6" customHeight="1">
      <c r="A13" s="59"/>
      <c r="B13" s="156"/>
      <c r="C13" s="156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2"/>
      <c r="S13" s="62"/>
      <c r="T13" s="62"/>
      <c r="U13" s="62"/>
      <c r="V13" s="59"/>
    </row>
    <row r="14" spans="1:22" ht="10.5" thickBot="1">
      <c r="A14" s="66"/>
      <c r="B14" s="118"/>
      <c r="C14" s="118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121"/>
      <c r="S14" s="121"/>
      <c r="T14" s="121"/>
      <c r="U14" s="121"/>
      <c r="V14" s="66"/>
    </row>
    <row r="15" spans="1:22" ht="10.5" thickBot="1">
      <c r="A15" s="66"/>
      <c r="B15" s="118"/>
      <c r="C15" s="118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21"/>
      <c r="S15" s="136" t="s">
        <v>547</v>
      </c>
      <c r="T15" s="136"/>
      <c r="U15" s="136"/>
      <c r="V15" s="154">
        <f>V6+V8+V10+V11</f>
        <v>0</v>
      </c>
    </row>
    <row r="16" spans="1:20" ht="9.75">
      <c r="A16" s="66"/>
      <c r="B16" s="118"/>
      <c r="C16" s="118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121"/>
      <c r="S16" s="121"/>
      <c r="T16" s="66"/>
    </row>
    <row r="17" spans="1:20" ht="13.5" thickBot="1">
      <c r="A17" s="138" t="s">
        <v>548</v>
      </c>
      <c r="B17" s="66"/>
      <c r="C17" s="66"/>
      <c r="D17" s="119"/>
      <c r="E17" s="66"/>
      <c r="F17" s="121"/>
      <c r="G17" s="121"/>
      <c r="H17" s="120"/>
      <c r="I17" s="120"/>
      <c r="J17" s="66"/>
      <c r="K17" s="66"/>
      <c r="L17" s="66"/>
      <c r="M17" s="66"/>
      <c r="N17" s="66"/>
      <c r="O17" s="66"/>
      <c r="P17" s="66"/>
      <c r="Q17" s="66"/>
      <c r="R17" s="121"/>
      <c r="S17" s="121"/>
      <c r="T17" s="66"/>
    </row>
    <row r="18" spans="1:19" ht="15.75" customHeight="1" thickBot="1">
      <c r="A18" s="63" t="s">
        <v>135</v>
      </c>
      <c r="B18" s="481" t="s">
        <v>136</v>
      </c>
      <c r="C18" s="560"/>
      <c r="D18" s="482"/>
      <c r="E18" s="413" t="s">
        <v>138</v>
      </c>
      <c r="F18" s="414"/>
      <c r="G18" s="551" t="s">
        <v>139</v>
      </c>
      <c r="H18" s="552"/>
      <c r="I18" s="490">
        <v>0.2</v>
      </c>
      <c r="J18" s="491"/>
      <c r="K18" s="481" t="s">
        <v>75</v>
      </c>
      <c r="L18" s="482"/>
      <c r="M18" s="63" t="s">
        <v>78</v>
      </c>
      <c r="N18" s="67"/>
      <c r="R18" s="57"/>
      <c r="S18" s="57"/>
    </row>
    <row r="19" spans="1:19" ht="6" customHeight="1">
      <c r="A19" s="67"/>
      <c r="B19" s="68"/>
      <c r="C19" s="68"/>
      <c r="D19" s="69"/>
      <c r="E19" s="66"/>
      <c r="F19" s="121"/>
      <c r="G19" s="121"/>
      <c r="H19" s="121"/>
      <c r="I19" s="121"/>
      <c r="J19" s="121"/>
      <c r="K19" s="66"/>
      <c r="L19" s="66"/>
      <c r="M19" s="66"/>
      <c r="N19" s="68"/>
      <c r="R19" s="57"/>
      <c r="S19" s="57"/>
    </row>
    <row r="20" spans="1:19" ht="10.5" thickBot="1">
      <c r="A20" s="70" t="s">
        <v>307</v>
      </c>
      <c r="B20" s="68"/>
      <c r="C20" s="68"/>
      <c r="D20" s="69"/>
      <c r="E20" s="66"/>
      <c r="F20" s="121"/>
      <c r="G20" s="121"/>
      <c r="H20" s="121"/>
      <c r="I20" s="121"/>
      <c r="J20" s="121"/>
      <c r="K20" s="66"/>
      <c r="L20" s="66"/>
      <c r="M20" s="66"/>
      <c r="N20" s="68"/>
      <c r="R20" s="57"/>
      <c r="S20" s="57"/>
    </row>
    <row r="21" spans="1:19" ht="12" customHeight="1" thickBot="1">
      <c r="A21" s="472">
        <v>32</v>
      </c>
      <c r="B21" s="577" t="s">
        <v>308</v>
      </c>
      <c r="C21" s="577"/>
      <c r="D21" s="577"/>
      <c r="E21" s="561" t="s">
        <v>309</v>
      </c>
      <c r="F21" s="561"/>
      <c r="G21" s="553">
        <v>7.99</v>
      </c>
      <c r="H21" s="553"/>
      <c r="I21" s="553">
        <f>0.8*G21</f>
        <v>6.392</v>
      </c>
      <c r="J21" s="553"/>
      <c r="K21" s="578"/>
      <c r="L21" s="578"/>
      <c r="M21" s="131">
        <f aca="true" t="shared" si="0" ref="M21:M30">K21*I21</f>
        <v>0</v>
      </c>
      <c r="N21" s="68"/>
      <c r="R21" s="57"/>
      <c r="S21" s="57"/>
    </row>
    <row r="22" spans="1:19" ht="12" customHeight="1" thickBot="1">
      <c r="A22" s="473"/>
      <c r="B22" s="542" t="s">
        <v>310</v>
      </c>
      <c r="C22" s="543"/>
      <c r="D22" s="80" t="s">
        <v>311</v>
      </c>
      <c r="E22" s="483" t="s">
        <v>312</v>
      </c>
      <c r="F22" s="483"/>
      <c r="G22" s="501">
        <v>10.99</v>
      </c>
      <c r="H22" s="502"/>
      <c r="I22" s="492">
        <f>0.8*G22</f>
        <v>8.792</v>
      </c>
      <c r="J22" s="493"/>
      <c r="K22" s="567"/>
      <c r="L22" s="567"/>
      <c r="M22" s="131">
        <f t="shared" si="0"/>
        <v>0</v>
      </c>
      <c r="N22" s="68"/>
      <c r="R22" s="57"/>
      <c r="S22" s="57"/>
    </row>
    <row r="23" spans="1:19" ht="12" customHeight="1" thickBot="1">
      <c r="A23" s="473"/>
      <c r="B23" s="544"/>
      <c r="C23" s="545"/>
      <c r="D23" s="80" t="s">
        <v>556</v>
      </c>
      <c r="E23" s="483" t="s">
        <v>557</v>
      </c>
      <c r="F23" s="483"/>
      <c r="G23" s="505"/>
      <c r="H23" s="506"/>
      <c r="I23" s="494"/>
      <c r="J23" s="495"/>
      <c r="K23" s="567"/>
      <c r="L23" s="567"/>
      <c r="M23" s="131">
        <f t="shared" si="0"/>
        <v>0</v>
      </c>
      <c r="N23" s="68"/>
      <c r="R23" s="57"/>
      <c r="S23" s="57"/>
    </row>
    <row r="24" spans="1:19" ht="12" customHeight="1" thickBot="1">
      <c r="A24" s="473">
        <v>33</v>
      </c>
      <c r="B24" s="539" t="s">
        <v>558</v>
      </c>
      <c r="C24" s="539"/>
      <c r="D24" s="539"/>
      <c r="E24" s="547" t="s">
        <v>559</v>
      </c>
      <c r="F24" s="547"/>
      <c r="G24" s="471">
        <v>11.99</v>
      </c>
      <c r="H24" s="471"/>
      <c r="I24" s="471">
        <f>0.8*G24</f>
        <v>9.592</v>
      </c>
      <c r="J24" s="471"/>
      <c r="K24" s="566"/>
      <c r="L24" s="566"/>
      <c r="M24" s="131">
        <f t="shared" si="0"/>
        <v>0</v>
      </c>
      <c r="N24" s="68"/>
      <c r="R24" s="57"/>
      <c r="S24" s="57"/>
    </row>
    <row r="25" spans="1:19" ht="12" customHeight="1" thickBot="1">
      <c r="A25" s="473"/>
      <c r="B25" s="542" t="s">
        <v>560</v>
      </c>
      <c r="C25" s="543"/>
      <c r="D25" s="80" t="s">
        <v>561</v>
      </c>
      <c r="E25" s="483" t="s">
        <v>562</v>
      </c>
      <c r="F25" s="483"/>
      <c r="G25" s="507">
        <v>9.99</v>
      </c>
      <c r="H25" s="508"/>
      <c r="I25" s="507">
        <f>0.8*G25</f>
        <v>7.992000000000001</v>
      </c>
      <c r="J25" s="508"/>
      <c r="K25" s="460"/>
      <c r="L25" s="460"/>
      <c r="M25" s="131">
        <f t="shared" si="0"/>
        <v>0</v>
      </c>
      <c r="N25" s="68"/>
      <c r="R25" s="57"/>
      <c r="S25" s="57"/>
    </row>
    <row r="26" spans="1:19" ht="12" customHeight="1" thickBot="1">
      <c r="A26" s="473"/>
      <c r="B26" s="562"/>
      <c r="C26" s="563"/>
      <c r="D26" s="80" t="s">
        <v>556</v>
      </c>
      <c r="E26" s="483" t="s">
        <v>563</v>
      </c>
      <c r="F26" s="483"/>
      <c r="G26" s="540"/>
      <c r="H26" s="541"/>
      <c r="I26" s="540"/>
      <c r="J26" s="541"/>
      <c r="K26" s="460"/>
      <c r="L26" s="460"/>
      <c r="M26" s="131">
        <f t="shared" si="0"/>
        <v>0</v>
      </c>
      <c r="N26" s="68"/>
      <c r="R26" s="57"/>
      <c r="S26" s="57"/>
    </row>
    <row r="27" spans="1:19" ht="12" customHeight="1" thickBot="1">
      <c r="A27" s="473"/>
      <c r="B27" s="544"/>
      <c r="C27" s="545"/>
      <c r="D27" s="80" t="s">
        <v>564</v>
      </c>
      <c r="E27" s="483" t="s">
        <v>323</v>
      </c>
      <c r="F27" s="483"/>
      <c r="G27" s="509"/>
      <c r="H27" s="510"/>
      <c r="I27" s="509"/>
      <c r="J27" s="510"/>
      <c r="K27" s="460"/>
      <c r="L27" s="460"/>
      <c r="M27" s="131">
        <f t="shared" si="0"/>
        <v>0</v>
      </c>
      <c r="N27" s="68"/>
      <c r="R27" s="57"/>
      <c r="S27" s="57"/>
    </row>
    <row r="28" spans="1:19" ht="12" customHeight="1" thickBot="1">
      <c r="A28" s="473"/>
      <c r="B28" s="535" t="s">
        <v>324</v>
      </c>
      <c r="C28" s="536"/>
      <c r="D28" s="86" t="s">
        <v>325</v>
      </c>
      <c r="E28" s="547" t="s">
        <v>326</v>
      </c>
      <c r="F28" s="547"/>
      <c r="G28" s="511">
        <v>11.99</v>
      </c>
      <c r="H28" s="512"/>
      <c r="I28" s="511">
        <f>0.8*G28</f>
        <v>9.592</v>
      </c>
      <c r="J28" s="512"/>
      <c r="K28" s="590"/>
      <c r="L28" s="590"/>
      <c r="M28" s="131">
        <f t="shared" si="0"/>
        <v>0</v>
      </c>
      <c r="N28" s="68"/>
      <c r="R28" s="57"/>
      <c r="S28" s="57"/>
    </row>
    <row r="29" spans="1:19" ht="12" customHeight="1" thickBot="1">
      <c r="A29" s="473"/>
      <c r="B29" s="531"/>
      <c r="C29" s="532"/>
      <c r="D29" s="86" t="s">
        <v>327</v>
      </c>
      <c r="E29" s="547" t="s">
        <v>328</v>
      </c>
      <c r="F29" s="547"/>
      <c r="G29" s="513"/>
      <c r="H29" s="514"/>
      <c r="I29" s="513"/>
      <c r="J29" s="514"/>
      <c r="K29" s="590"/>
      <c r="L29" s="590"/>
      <c r="M29" s="131">
        <f t="shared" si="0"/>
        <v>0</v>
      </c>
      <c r="N29" s="68"/>
      <c r="R29" s="57"/>
      <c r="S29" s="57"/>
    </row>
    <row r="30" spans="1:19" ht="12" customHeight="1" thickBot="1">
      <c r="A30" s="474"/>
      <c r="B30" s="537"/>
      <c r="C30" s="538"/>
      <c r="D30" s="98" t="s">
        <v>329</v>
      </c>
      <c r="E30" s="548" t="s">
        <v>330</v>
      </c>
      <c r="F30" s="548"/>
      <c r="G30" s="554">
        <v>13.99</v>
      </c>
      <c r="H30" s="554"/>
      <c r="I30" s="554">
        <f>0.8*G30</f>
        <v>11.192</v>
      </c>
      <c r="J30" s="554"/>
      <c r="K30" s="589"/>
      <c r="L30" s="589"/>
      <c r="M30" s="131">
        <f t="shared" si="0"/>
        <v>0</v>
      </c>
      <c r="N30" s="68"/>
      <c r="R30" s="57"/>
      <c r="S30" s="57"/>
    </row>
    <row r="31" spans="1:19" ht="6" customHeight="1">
      <c r="A31" s="66"/>
      <c r="B31" s="66"/>
      <c r="C31" s="66"/>
      <c r="D31" s="66"/>
      <c r="E31" s="66"/>
      <c r="F31" s="121"/>
      <c r="G31" s="121"/>
      <c r="H31" s="121"/>
      <c r="I31" s="121"/>
      <c r="J31" s="120"/>
      <c r="K31" s="66"/>
      <c r="L31" s="66"/>
      <c r="M31" s="66"/>
      <c r="N31" s="68"/>
      <c r="R31" s="57"/>
      <c r="S31" s="57"/>
    </row>
    <row r="32" spans="1:19" ht="10.5" thickBot="1">
      <c r="A32" s="139" t="s">
        <v>435</v>
      </c>
      <c r="B32" s="66"/>
      <c r="C32" s="66"/>
      <c r="D32" s="66"/>
      <c r="E32" s="66"/>
      <c r="F32" s="121"/>
      <c r="G32" s="121"/>
      <c r="H32" s="121"/>
      <c r="I32" s="121"/>
      <c r="J32" s="120"/>
      <c r="K32" s="66"/>
      <c r="L32" s="66"/>
      <c r="M32" s="66"/>
      <c r="N32" s="68"/>
      <c r="R32" s="57"/>
      <c r="S32" s="57"/>
    </row>
    <row r="33" spans="1:19" ht="15.75" customHeight="1" thickBot="1">
      <c r="A33" s="472">
        <v>34</v>
      </c>
      <c r="B33" s="549" t="s">
        <v>331</v>
      </c>
      <c r="C33" s="550"/>
      <c r="D33" s="103" t="s">
        <v>332</v>
      </c>
      <c r="E33" s="485" t="s">
        <v>333</v>
      </c>
      <c r="F33" s="485"/>
      <c r="G33" s="521">
        <v>9.99</v>
      </c>
      <c r="H33" s="522"/>
      <c r="I33" s="521">
        <f>0.8*G33</f>
        <v>7.992000000000001</v>
      </c>
      <c r="J33" s="522"/>
      <c r="K33" s="588"/>
      <c r="L33" s="588"/>
      <c r="M33" s="131">
        <f aca="true" t="shared" si="1" ref="M33:M46">K33*I33</f>
        <v>0</v>
      </c>
      <c r="N33" s="68"/>
      <c r="R33" s="57"/>
      <c r="S33" s="57"/>
    </row>
    <row r="34" spans="1:19" ht="10.5" thickBot="1">
      <c r="A34" s="473"/>
      <c r="B34" s="544"/>
      <c r="C34" s="545"/>
      <c r="D34" s="80" t="s">
        <v>334</v>
      </c>
      <c r="E34" s="483" t="s">
        <v>335</v>
      </c>
      <c r="F34" s="483"/>
      <c r="G34" s="509"/>
      <c r="H34" s="510"/>
      <c r="I34" s="509"/>
      <c r="J34" s="510"/>
      <c r="K34" s="460"/>
      <c r="L34" s="460"/>
      <c r="M34" s="131">
        <f t="shared" si="1"/>
        <v>0</v>
      </c>
      <c r="N34" s="68"/>
      <c r="R34" s="57"/>
      <c r="S34" s="57"/>
    </row>
    <row r="35" spans="1:19" ht="10.5" thickBot="1">
      <c r="A35" s="473"/>
      <c r="B35" s="535" t="s">
        <v>575</v>
      </c>
      <c r="C35" s="536"/>
      <c r="D35" s="86" t="s">
        <v>576</v>
      </c>
      <c r="E35" s="547" t="s">
        <v>577</v>
      </c>
      <c r="F35" s="547"/>
      <c r="G35" s="523">
        <v>11.99</v>
      </c>
      <c r="H35" s="524"/>
      <c r="I35" s="523">
        <f>0.8*G35</f>
        <v>9.592</v>
      </c>
      <c r="J35" s="524"/>
      <c r="K35" s="566"/>
      <c r="L35" s="566"/>
      <c r="M35" s="131">
        <f t="shared" si="1"/>
        <v>0</v>
      </c>
      <c r="N35" s="68"/>
      <c r="R35" s="57"/>
      <c r="S35" s="57"/>
    </row>
    <row r="36" spans="1:19" ht="10.5" thickBot="1">
      <c r="A36" s="473"/>
      <c r="B36" s="533"/>
      <c r="C36" s="534"/>
      <c r="D36" s="86" t="s">
        <v>561</v>
      </c>
      <c r="E36" s="547" t="s">
        <v>578</v>
      </c>
      <c r="F36" s="547"/>
      <c r="G36" s="519"/>
      <c r="H36" s="520"/>
      <c r="I36" s="519"/>
      <c r="J36" s="520"/>
      <c r="K36" s="566"/>
      <c r="L36" s="566"/>
      <c r="M36" s="131">
        <f t="shared" si="1"/>
        <v>0</v>
      </c>
      <c r="N36" s="68"/>
      <c r="R36" s="57"/>
      <c r="S36" s="57"/>
    </row>
    <row r="37" spans="1:19" ht="10.5" thickBot="1">
      <c r="A37" s="473"/>
      <c r="B37" s="542" t="s">
        <v>579</v>
      </c>
      <c r="C37" s="543"/>
      <c r="D37" s="80" t="s">
        <v>561</v>
      </c>
      <c r="E37" s="483" t="s">
        <v>580</v>
      </c>
      <c r="F37" s="483"/>
      <c r="G37" s="501">
        <v>12.99</v>
      </c>
      <c r="H37" s="502"/>
      <c r="I37" s="501">
        <f>0.8*G37</f>
        <v>10.392000000000001</v>
      </c>
      <c r="J37" s="502"/>
      <c r="K37" s="567"/>
      <c r="L37" s="567"/>
      <c r="M37" s="131">
        <f t="shared" si="1"/>
        <v>0</v>
      </c>
      <c r="N37" s="68"/>
      <c r="R37" s="57"/>
      <c r="S37" s="57"/>
    </row>
    <row r="38" spans="1:19" ht="10.5" thickBot="1">
      <c r="A38" s="473"/>
      <c r="B38" s="544"/>
      <c r="C38" s="545"/>
      <c r="D38" s="80" t="s">
        <v>581</v>
      </c>
      <c r="E38" s="483" t="s">
        <v>582</v>
      </c>
      <c r="F38" s="483"/>
      <c r="G38" s="505"/>
      <c r="H38" s="506"/>
      <c r="I38" s="505"/>
      <c r="J38" s="506"/>
      <c r="K38" s="567"/>
      <c r="L38" s="567"/>
      <c r="M38" s="131">
        <f t="shared" si="1"/>
        <v>0</v>
      </c>
      <c r="N38" s="68"/>
      <c r="R38" s="57"/>
      <c r="S38" s="57"/>
    </row>
    <row r="39" spans="1:19" ht="10.5" thickBot="1">
      <c r="A39" s="473">
        <v>35</v>
      </c>
      <c r="B39" s="535" t="s">
        <v>583</v>
      </c>
      <c r="C39" s="536"/>
      <c r="D39" s="86" t="s">
        <v>334</v>
      </c>
      <c r="E39" s="547" t="s">
        <v>584</v>
      </c>
      <c r="F39" s="547"/>
      <c r="G39" s="525">
        <v>13.99</v>
      </c>
      <c r="H39" s="526"/>
      <c r="I39" s="525">
        <f>0.8*G39</f>
        <v>11.192</v>
      </c>
      <c r="J39" s="526"/>
      <c r="K39" s="566"/>
      <c r="L39" s="566"/>
      <c r="M39" s="131">
        <f t="shared" si="1"/>
        <v>0</v>
      </c>
      <c r="N39" s="68"/>
      <c r="R39" s="57"/>
      <c r="S39" s="57"/>
    </row>
    <row r="40" spans="1:19" ht="10.5" customHeight="1" thickBot="1">
      <c r="A40" s="473"/>
      <c r="B40" s="533"/>
      <c r="C40" s="534"/>
      <c r="D40" s="86" t="s">
        <v>585</v>
      </c>
      <c r="E40" s="547" t="s">
        <v>586</v>
      </c>
      <c r="F40" s="547"/>
      <c r="G40" s="527"/>
      <c r="H40" s="528"/>
      <c r="I40" s="527"/>
      <c r="J40" s="528"/>
      <c r="K40" s="566"/>
      <c r="L40" s="566"/>
      <c r="M40" s="131">
        <f t="shared" si="1"/>
        <v>0</v>
      </c>
      <c r="N40" s="68"/>
      <c r="R40" s="57"/>
      <c r="S40" s="57"/>
    </row>
    <row r="41" spans="1:19" ht="10.5" thickBot="1">
      <c r="A41" s="473"/>
      <c r="B41" s="542" t="s">
        <v>587</v>
      </c>
      <c r="C41" s="543"/>
      <c r="D41" s="80" t="s">
        <v>576</v>
      </c>
      <c r="E41" s="483" t="s">
        <v>350</v>
      </c>
      <c r="F41" s="483"/>
      <c r="G41" s="507">
        <v>14.99</v>
      </c>
      <c r="H41" s="508"/>
      <c r="I41" s="507">
        <f>0.8*G41</f>
        <v>11.992</v>
      </c>
      <c r="J41" s="508"/>
      <c r="K41" s="460"/>
      <c r="L41" s="460"/>
      <c r="M41" s="131">
        <f t="shared" si="1"/>
        <v>0</v>
      </c>
      <c r="N41" s="68"/>
      <c r="R41" s="57"/>
      <c r="S41" s="57"/>
    </row>
    <row r="42" spans="1:19" ht="10.5" thickBot="1">
      <c r="A42" s="473"/>
      <c r="B42" s="544"/>
      <c r="C42" s="545"/>
      <c r="D42" s="80" t="s">
        <v>334</v>
      </c>
      <c r="E42" s="483" t="s">
        <v>351</v>
      </c>
      <c r="F42" s="483"/>
      <c r="G42" s="509"/>
      <c r="H42" s="510"/>
      <c r="I42" s="509"/>
      <c r="J42" s="510"/>
      <c r="K42" s="460"/>
      <c r="L42" s="460"/>
      <c r="M42" s="131">
        <f t="shared" si="1"/>
        <v>0</v>
      </c>
      <c r="N42" s="68"/>
      <c r="R42" s="57"/>
      <c r="S42" s="57"/>
    </row>
    <row r="43" spans="1:19" ht="10.5" thickBot="1">
      <c r="A43" s="473"/>
      <c r="B43" s="535" t="s">
        <v>352</v>
      </c>
      <c r="C43" s="536"/>
      <c r="D43" s="86" t="s">
        <v>561</v>
      </c>
      <c r="E43" s="547" t="s">
        <v>353</v>
      </c>
      <c r="F43" s="547"/>
      <c r="G43" s="511">
        <v>24.99</v>
      </c>
      <c r="H43" s="512"/>
      <c r="I43" s="511">
        <f>0.8*G43</f>
        <v>19.992</v>
      </c>
      <c r="J43" s="512"/>
      <c r="K43" s="590"/>
      <c r="L43" s="590"/>
      <c r="M43" s="131">
        <f t="shared" si="1"/>
        <v>0</v>
      </c>
      <c r="N43" s="68"/>
      <c r="R43" s="57"/>
      <c r="S43" s="57"/>
    </row>
    <row r="44" spans="1:19" ht="10.5" thickBot="1">
      <c r="A44" s="473"/>
      <c r="B44" s="533"/>
      <c r="C44" s="534"/>
      <c r="D44" s="86" t="s">
        <v>576</v>
      </c>
      <c r="E44" s="547" t="s">
        <v>354</v>
      </c>
      <c r="F44" s="547"/>
      <c r="G44" s="513"/>
      <c r="H44" s="514"/>
      <c r="I44" s="513"/>
      <c r="J44" s="514"/>
      <c r="K44" s="590"/>
      <c r="L44" s="590"/>
      <c r="M44" s="131">
        <f t="shared" si="1"/>
        <v>0</v>
      </c>
      <c r="N44" s="68"/>
      <c r="R44" s="57"/>
      <c r="S44" s="57"/>
    </row>
    <row r="45" spans="1:19" ht="15.75" customHeight="1" thickBot="1">
      <c r="A45" s="473">
        <v>38</v>
      </c>
      <c r="B45" s="542" t="s">
        <v>355</v>
      </c>
      <c r="C45" s="543"/>
      <c r="D45" s="80" t="s">
        <v>356</v>
      </c>
      <c r="E45" s="483" t="s">
        <v>357</v>
      </c>
      <c r="F45" s="483"/>
      <c r="G45" s="501">
        <v>14.99</v>
      </c>
      <c r="H45" s="502"/>
      <c r="I45" s="501">
        <f>0.8*G45</f>
        <v>11.992</v>
      </c>
      <c r="J45" s="502"/>
      <c r="K45" s="567"/>
      <c r="L45" s="567"/>
      <c r="M45" s="131">
        <f t="shared" si="1"/>
        <v>0</v>
      </c>
      <c r="N45" s="68"/>
      <c r="R45" s="57"/>
      <c r="S45" s="57"/>
    </row>
    <row r="46" spans="1:19" ht="15.75" customHeight="1" thickBot="1">
      <c r="A46" s="474"/>
      <c r="B46" s="564"/>
      <c r="C46" s="565"/>
      <c r="D46" s="89" t="s">
        <v>358</v>
      </c>
      <c r="E46" s="559" t="s">
        <v>359</v>
      </c>
      <c r="F46" s="559"/>
      <c r="G46" s="515"/>
      <c r="H46" s="516"/>
      <c r="I46" s="515"/>
      <c r="J46" s="516"/>
      <c r="K46" s="582"/>
      <c r="L46" s="582"/>
      <c r="M46" s="131">
        <f t="shared" si="1"/>
        <v>0</v>
      </c>
      <c r="N46" s="68"/>
      <c r="R46" s="57"/>
      <c r="S46" s="57"/>
    </row>
    <row r="47" spans="1:19" ht="6" customHeight="1">
      <c r="A47" s="66"/>
      <c r="B47" s="66"/>
      <c r="C47" s="66"/>
      <c r="D47" s="66"/>
      <c r="E47" s="66"/>
      <c r="F47" s="121"/>
      <c r="G47" s="121"/>
      <c r="H47" s="121"/>
      <c r="I47" s="121"/>
      <c r="J47" s="120"/>
      <c r="K47" s="66"/>
      <c r="L47" s="66"/>
      <c r="M47" s="66"/>
      <c r="N47" s="68"/>
      <c r="R47" s="57"/>
      <c r="S47" s="57"/>
    </row>
    <row r="48" spans="1:19" ht="10.5" thickBot="1">
      <c r="A48" s="139" t="s">
        <v>360</v>
      </c>
      <c r="B48" s="66"/>
      <c r="C48" s="66"/>
      <c r="D48" s="66"/>
      <c r="E48" s="66"/>
      <c r="F48" s="121"/>
      <c r="G48" s="121"/>
      <c r="H48" s="121"/>
      <c r="I48" s="121"/>
      <c r="J48" s="120"/>
      <c r="K48" s="66"/>
      <c r="L48" s="66"/>
      <c r="M48" s="66"/>
      <c r="N48" s="68"/>
      <c r="R48" s="57"/>
      <c r="S48" s="57"/>
    </row>
    <row r="49" spans="1:19" ht="12" customHeight="1" thickBot="1">
      <c r="A49" s="472">
        <v>36</v>
      </c>
      <c r="B49" s="529" t="s">
        <v>361</v>
      </c>
      <c r="C49" s="530"/>
      <c r="D49" s="76" t="s">
        <v>334</v>
      </c>
      <c r="E49" s="561" t="s">
        <v>362</v>
      </c>
      <c r="F49" s="561"/>
      <c r="G49" s="517">
        <v>11.99</v>
      </c>
      <c r="H49" s="518"/>
      <c r="I49" s="517">
        <f>0.8*G49</f>
        <v>9.592</v>
      </c>
      <c r="J49" s="518"/>
      <c r="K49" s="578"/>
      <c r="L49" s="578"/>
      <c r="M49" s="131">
        <f aca="true" t="shared" si="2" ref="M49:M62">K49*I49</f>
        <v>0</v>
      </c>
      <c r="N49" s="68"/>
      <c r="R49" s="57"/>
      <c r="S49" s="57"/>
    </row>
    <row r="50" spans="1:19" ht="12" customHeight="1" thickBot="1">
      <c r="A50" s="473"/>
      <c r="B50" s="531"/>
      <c r="C50" s="532"/>
      <c r="D50" s="86" t="s">
        <v>576</v>
      </c>
      <c r="E50" s="547" t="s">
        <v>363</v>
      </c>
      <c r="F50" s="547"/>
      <c r="G50" s="519"/>
      <c r="H50" s="520"/>
      <c r="I50" s="519"/>
      <c r="J50" s="520"/>
      <c r="K50" s="566"/>
      <c r="L50" s="566"/>
      <c r="M50" s="131">
        <f t="shared" si="2"/>
        <v>0</v>
      </c>
      <c r="N50" s="68"/>
      <c r="R50" s="57"/>
      <c r="S50" s="57"/>
    </row>
    <row r="51" spans="1:19" ht="12" customHeight="1" thickBot="1">
      <c r="A51" s="473"/>
      <c r="B51" s="533"/>
      <c r="C51" s="534"/>
      <c r="D51" s="86" t="s">
        <v>364</v>
      </c>
      <c r="E51" s="547" t="s">
        <v>365</v>
      </c>
      <c r="F51" s="547"/>
      <c r="G51" s="471">
        <v>13.99</v>
      </c>
      <c r="H51" s="471"/>
      <c r="I51" s="471">
        <f>0.8*G51</f>
        <v>11.192</v>
      </c>
      <c r="J51" s="471"/>
      <c r="K51" s="566"/>
      <c r="L51" s="566"/>
      <c r="M51" s="131">
        <f t="shared" si="2"/>
        <v>0</v>
      </c>
      <c r="N51" s="68"/>
      <c r="R51" s="57"/>
      <c r="S51" s="57"/>
    </row>
    <row r="52" spans="1:19" ht="12" customHeight="1" thickBot="1">
      <c r="A52" s="473"/>
      <c r="B52" s="542" t="s">
        <v>366</v>
      </c>
      <c r="C52" s="543"/>
      <c r="D52" s="80" t="s">
        <v>367</v>
      </c>
      <c r="E52" s="483" t="s">
        <v>368</v>
      </c>
      <c r="F52" s="483"/>
      <c r="G52" s="501">
        <v>11.99</v>
      </c>
      <c r="H52" s="502"/>
      <c r="I52" s="501">
        <f>0.8*G52</f>
        <v>9.592</v>
      </c>
      <c r="J52" s="502"/>
      <c r="K52" s="460"/>
      <c r="L52" s="460"/>
      <c r="M52" s="131">
        <f t="shared" si="2"/>
        <v>0</v>
      </c>
      <c r="N52" s="68"/>
      <c r="R52" s="57"/>
      <c r="S52" s="57"/>
    </row>
    <row r="53" spans="1:19" ht="12" customHeight="1" thickBot="1">
      <c r="A53" s="473"/>
      <c r="B53" s="562"/>
      <c r="C53" s="563"/>
      <c r="D53" s="80" t="s">
        <v>581</v>
      </c>
      <c r="E53" s="483" t="s">
        <v>369</v>
      </c>
      <c r="F53" s="483"/>
      <c r="G53" s="505"/>
      <c r="H53" s="506"/>
      <c r="I53" s="505"/>
      <c r="J53" s="506"/>
      <c r="K53" s="460"/>
      <c r="L53" s="460"/>
      <c r="M53" s="131">
        <f t="shared" si="2"/>
        <v>0</v>
      </c>
      <c r="N53" s="68"/>
      <c r="R53" s="57"/>
      <c r="S53" s="57"/>
    </row>
    <row r="54" spans="1:19" ht="12" customHeight="1" thickBot="1">
      <c r="A54" s="473"/>
      <c r="B54" s="544"/>
      <c r="C54" s="545"/>
      <c r="D54" s="80" t="s">
        <v>370</v>
      </c>
      <c r="E54" s="483" t="s">
        <v>603</v>
      </c>
      <c r="F54" s="483"/>
      <c r="G54" s="396">
        <v>13.99</v>
      </c>
      <c r="H54" s="396"/>
      <c r="I54" s="396">
        <f>0.8*G54</f>
        <v>11.192</v>
      </c>
      <c r="J54" s="396"/>
      <c r="K54" s="460"/>
      <c r="L54" s="460"/>
      <c r="M54" s="131">
        <f t="shared" si="2"/>
        <v>0</v>
      </c>
      <c r="N54" s="68"/>
      <c r="R54" s="57"/>
      <c r="S54" s="57"/>
    </row>
    <row r="55" spans="1:19" ht="12" customHeight="1" thickBot="1">
      <c r="A55" s="473">
        <v>37</v>
      </c>
      <c r="B55" s="535" t="s">
        <v>604</v>
      </c>
      <c r="C55" s="536"/>
      <c r="D55" s="86" t="s">
        <v>561</v>
      </c>
      <c r="E55" s="547" t="s">
        <v>605</v>
      </c>
      <c r="F55" s="547"/>
      <c r="G55" s="496">
        <v>13.99</v>
      </c>
      <c r="H55" s="497"/>
      <c r="I55" s="496">
        <f>0.8*G55</f>
        <v>11.192</v>
      </c>
      <c r="J55" s="497"/>
      <c r="K55" s="566"/>
      <c r="L55" s="566"/>
      <c r="M55" s="131">
        <f t="shared" si="2"/>
        <v>0</v>
      </c>
      <c r="N55" s="68"/>
      <c r="R55" s="57"/>
      <c r="S55" s="57"/>
    </row>
    <row r="56" spans="1:19" ht="12" customHeight="1" thickBot="1">
      <c r="A56" s="473"/>
      <c r="B56" s="531"/>
      <c r="C56" s="532"/>
      <c r="D56" s="86" t="s">
        <v>576</v>
      </c>
      <c r="E56" s="547" t="s">
        <v>606</v>
      </c>
      <c r="F56" s="547"/>
      <c r="G56" s="498"/>
      <c r="H56" s="499"/>
      <c r="I56" s="498"/>
      <c r="J56" s="499"/>
      <c r="K56" s="566"/>
      <c r="L56" s="566"/>
      <c r="M56" s="131">
        <f t="shared" si="2"/>
        <v>0</v>
      </c>
      <c r="N56" s="68"/>
      <c r="R56" s="57"/>
      <c r="S56" s="57"/>
    </row>
    <row r="57" spans="1:19" ht="12" customHeight="1" thickBot="1">
      <c r="A57" s="473"/>
      <c r="B57" s="533"/>
      <c r="C57" s="534"/>
      <c r="D57" s="86" t="s">
        <v>607</v>
      </c>
      <c r="E57" s="547" t="s">
        <v>608</v>
      </c>
      <c r="F57" s="547"/>
      <c r="G57" s="500">
        <v>15.99</v>
      </c>
      <c r="H57" s="500"/>
      <c r="I57" s="500">
        <f>0.8*G57</f>
        <v>12.792000000000002</v>
      </c>
      <c r="J57" s="500"/>
      <c r="K57" s="566"/>
      <c r="L57" s="566"/>
      <c r="M57" s="131">
        <f t="shared" si="2"/>
        <v>0</v>
      </c>
      <c r="N57" s="68"/>
      <c r="R57" s="57"/>
      <c r="S57" s="57"/>
    </row>
    <row r="58" spans="1:19" ht="12" customHeight="1" thickBot="1">
      <c r="A58" s="473"/>
      <c r="B58" s="542" t="s">
        <v>609</v>
      </c>
      <c r="C58" s="543"/>
      <c r="D58" s="80" t="s">
        <v>610</v>
      </c>
      <c r="E58" s="483" t="s">
        <v>611</v>
      </c>
      <c r="F58" s="483"/>
      <c r="G58" s="501">
        <v>3.99</v>
      </c>
      <c r="H58" s="502"/>
      <c r="I58" s="501">
        <f>0.8*G58</f>
        <v>3.192</v>
      </c>
      <c r="J58" s="502"/>
      <c r="K58" s="460"/>
      <c r="L58" s="460"/>
      <c r="M58" s="131">
        <f t="shared" si="2"/>
        <v>0</v>
      </c>
      <c r="N58" s="68"/>
      <c r="R58" s="57"/>
      <c r="S58" s="57"/>
    </row>
    <row r="59" spans="1:19" ht="12" customHeight="1" thickBot="1">
      <c r="A59" s="473"/>
      <c r="B59" s="562"/>
      <c r="C59" s="563"/>
      <c r="D59" s="80" t="s">
        <v>347</v>
      </c>
      <c r="E59" s="483" t="s">
        <v>612</v>
      </c>
      <c r="F59" s="483"/>
      <c r="G59" s="503"/>
      <c r="H59" s="504"/>
      <c r="I59" s="503"/>
      <c r="J59" s="504"/>
      <c r="K59" s="460"/>
      <c r="L59" s="460"/>
      <c r="M59" s="131">
        <f t="shared" si="2"/>
        <v>0</v>
      </c>
      <c r="N59" s="68"/>
      <c r="R59" s="57"/>
      <c r="S59" s="57"/>
    </row>
    <row r="60" spans="1:19" ht="12" customHeight="1" thickBot="1">
      <c r="A60" s="473"/>
      <c r="B60" s="562"/>
      <c r="C60" s="563"/>
      <c r="D60" s="80" t="s">
        <v>613</v>
      </c>
      <c r="E60" s="483" t="s">
        <v>614</v>
      </c>
      <c r="F60" s="483"/>
      <c r="G60" s="503"/>
      <c r="H60" s="504"/>
      <c r="I60" s="503"/>
      <c r="J60" s="504"/>
      <c r="K60" s="460"/>
      <c r="L60" s="460"/>
      <c r="M60" s="131">
        <f t="shared" si="2"/>
        <v>0</v>
      </c>
      <c r="N60" s="68"/>
      <c r="R60" s="57"/>
      <c r="S60" s="57"/>
    </row>
    <row r="61" spans="1:19" ht="12" customHeight="1" thickBot="1">
      <c r="A61" s="473"/>
      <c r="B61" s="562"/>
      <c r="C61" s="563"/>
      <c r="D61" s="80" t="s">
        <v>615</v>
      </c>
      <c r="E61" s="483" t="s">
        <v>616</v>
      </c>
      <c r="F61" s="483"/>
      <c r="G61" s="505"/>
      <c r="H61" s="506"/>
      <c r="I61" s="505"/>
      <c r="J61" s="506"/>
      <c r="K61" s="460"/>
      <c r="L61" s="460"/>
      <c r="M61" s="131">
        <f t="shared" si="2"/>
        <v>0</v>
      </c>
      <c r="N61" s="68"/>
      <c r="R61" s="57"/>
      <c r="S61" s="57"/>
    </row>
    <row r="62" spans="1:19" ht="12" customHeight="1" thickBot="1">
      <c r="A62" s="474"/>
      <c r="B62" s="564"/>
      <c r="C62" s="565"/>
      <c r="D62" s="89" t="s">
        <v>617</v>
      </c>
      <c r="E62" s="559" t="s">
        <v>618</v>
      </c>
      <c r="F62" s="559"/>
      <c r="G62" s="489">
        <v>7.99</v>
      </c>
      <c r="H62" s="489"/>
      <c r="I62" s="489">
        <f>0.8*G62</f>
        <v>6.392</v>
      </c>
      <c r="J62" s="489"/>
      <c r="K62" s="581"/>
      <c r="L62" s="581"/>
      <c r="M62" s="131">
        <f t="shared" si="2"/>
        <v>0</v>
      </c>
      <c r="N62" s="68"/>
      <c r="R62" s="57"/>
      <c r="S62" s="57"/>
    </row>
    <row r="63" spans="1:20" ht="18.75" customHeight="1" thickBot="1">
      <c r="A63" s="66"/>
      <c r="B63" s="66"/>
      <c r="C63" s="66"/>
      <c r="D63" s="66"/>
      <c r="E63" s="66"/>
      <c r="F63" s="121"/>
      <c r="G63" s="121"/>
      <c r="H63" s="121"/>
      <c r="I63" s="121"/>
      <c r="J63" s="120"/>
      <c r="K63" s="120"/>
      <c r="L63" s="120"/>
      <c r="M63" s="121">
        <f>SUM(M21:M62)</f>
        <v>0</v>
      </c>
      <c r="N63" s="120"/>
      <c r="O63" s="66"/>
      <c r="P63" s="66"/>
      <c r="Q63" s="66"/>
      <c r="R63" s="66"/>
      <c r="S63" s="66"/>
      <c r="T63" s="68"/>
    </row>
    <row r="64" spans="1:21" ht="10.5" thickBot="1">
      <c r="A64" s="63" t="s">
        <v>135</v>
      </c>
      <c r="B64" s="481" t="s">
        <v>136</v>
      </c>
      <c r="C64" s="560"/>
      <c r="D64" s="482"/>
      <c r="E64" s="63" t="s">
        <v>138</v>
      </c>
      <c r="F64" s="585" t="s">
        <v>300</v>
      </c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7"/>
      <c r="R64" s="64" t="s">
        <v>139</v>
      </c>
      <c r="S64" s="64">
        <v>0.2</v>
      </c>
      <c r="T64" s="64" t="s">
        <v>101</v>
      </c>
      <c r="U64" s="63" t="s">
        <v>78</v>
      </c>
    </row>
    <row r="65" spans="1:21" ht="6" customHeight="1" thickBot="1">
      <c r="A65" s="66"/>
      <c r="B65" s="66"/>
      <c r="C65" s="66"/>
      <c r="D65" s="66"/>
      <c r="E65" s="66"/>
      <c r="F65" s="121"/>
      <c r="G65" s="121"/>
      <c r="H65" s="121"/>
      <c r="I65" s="121"/>
      <c r="J65" s="120"/>
      <c r="K65" s="120"/>
      <c r="L65" s="120"/>
      <c r="M65" s="120"/>
      <c r="N65" s="120"/>
      <c r="O65" s="66"/>
      <c r="P65" s="66"/>
      <c r="Q65" s="66"/>
      <c r="R65" s="66"/>
      <c r="S65" s="66"/>
      <c r="T65" s="66"/>
      <c r="U65" s="68"/>
    </row>
    <row r="66" spans="1:21" ht="10.5" thickBot="1">
      <c r="A66" s="139" t="s">
        <v>391</v>
      </c>
      <c r="B66" s="66"/>
      <c r="C66" s="66"/>
      <c r="D66" s="66"/>
      <c r="E66" s="66"/>
      <c r="F66" s="178">
        <v>-1.5</v>
      </c>
      <c r="G66" s="179">
        <v>-2</v>
      </c>
      <c r="H66" s="179">
        <v>-2.5</v>
      </c>
      <c r="I66" s="179">
        <v>-3</v>
      </c>
      <c r="J66" s="179">
        <v>-3.5</v>
      </c>
      <c r="K66" s="179">
        <v>-4</v>
      </c>
      <c r="L66" s="179">
        <v>-4.5</v>
      </c>
      <c r="M66" s="179">
        <v>-5</v>
      </c>
      <c r="N66" s="179">
        <v>-5.5</v>
      </c>
      <c r="O66" s="179">
        <v>-6</v>
      </c>
      <c r="P66" s="179">
        <v>-7</v>
      </c>
      <c r="Q66" s="180">
        <v>-8</v>
      </c>
      <c r="R66" s="66"/>
      <c r="S66" s="66"/>
      <c r="T66" s="66"/>
      <c r="U66" s="68"/>
    </row>
    <row r="67" spans="1:21" ht="12" customHeight="1">
      <c r="A67" s="472">
        <v>38</v>
      </c>
      <c r="B67" s="557" t="s">
        <v>392</v>
      </c>
      <c r="C67" s="558"/>
      <c r="D67" s="73" t="s">
        <v>327</v>
      </c>
      <c r="E67" s="76" t="s">
        <v>393</v>
      </c>
      <c r="F67" s="86"/>
      <c r="G67" s="181"/>
      <c r="H67" s="181"/>
      <c r="I67" s="181"/>
      <c r="J67" s="181"/>
      <c r="K67" s="182"/>
      <c r="L67" s="182"/>
      <c r="M67" s="182"/>
      <c r="N67" s="177"/>
      <c r="O67" s="86"/>
      <c r="P67" s="86"/>
      <c r="Q67" s="86"/>
      <c r="R67" s="183">
        <v>19.99</v>
      </c>
      <c r="S67" s="184">
        <f>0.8*R67</f>
        <v>15.991999999999999</v>
      </c>
      <c r="T67" s="184"/>
      <c r="U67" s="163">
        <f>T67*S67</f>
        <v>0</v>
      </c>
    </row>
    <row r="68" spans="1:21" ht="10.5" thickBot="1">
      <c r="A68" s="474"/>
      <c r="B68" s="555" t="s">
        <v>394</v>
      </c>
      <c r="C68" s="556"/>
      <c r="D68" s="89" t="s">
        <v>395</v>
      </c>
      <c r="E68" s="89" t="s">
        <v>196</v>
      </c>
      <c r="F68" s="89"/>
      <c r="G68" s="185"/>
      <c r="H68" s="185"/>
      <c r="I68" s="185"/>
      <c r="J68" s="185"/>
      <c r="K68" s="186"/>
      <c r="L68" s="186"/>
      <c r="M68" s="186"/>
      <c r="N68" s="88"/>
      <c r="O68" s="89"/>
      <c r="P68" s="89"/>
      <c r="Q68" s="89"/>
      <c r="R68" s="185">
        <v>19.99</v>
      </c>
      <c r="S68" s="187">
        <f>0.8*R68</f>
        <v>15.991999999999999</v>
      </c>
      <c r="T68" s="187"/>
      <c r="U68" s="175">
        <f>T68*S68</f>
        <v>0</v>
      </c>
    </row>
    <row r="69" spans="1:22" ht="10.5" thickBot="1">
      <c r="A69" s="66"/>
      <c r="B69" s="188"/>
      <c r="C69" s="188"/>
      <c r="D69" s="117"/>
      <c r="E69" s="117"/>
      <c r="F69" s="121"/>
      <c r="G69" s="121"/>
      <c r="H69" s="120"/>
      <c r="I69" s="120"/>
      <c r="J69" s="66"/>
      <c r="K69" s="66"/>
      <c r="L69" s="66"/>
      <c r="M69" s="66"/>
      <c r="N69" s="66"/>
      <c r="O69" s="66"/>
      <c r="P69" s="66"/>
      <c r="Q69" s="66"/>
      <c r="R69" s="121"/>
      <c r="S69" s="121"/>
      <c r="T69" s="121"/>
      <c r="U69" s="121"/>
      <c r="V69" s="66"/>
    </row>
    <row r="70" spans="1:22" ht="10.5" thickBot="1">
      <c r="A70" s="66"/>
      <c r="B70" s="189"/>
      <c r="C70" s="189"/>
      <c r="D70" s="190"/>
      <c r="E70" s="190"/>
      <c r="F70" s="121"/>
      <c r="G70" s="121"/>
      <c r="H70" s="120"/>
      <c r="I70" s="120"/>
      <c r="J70" s="191"/>
      <c r="K70" s="68"/>
      <c r="L70" s="66"/>
      <c r="M70" s="66"/>
      <c r="N70" s="66"/>
      <c r="O70" s="66"/>
      <c r="P70" s="66"/>
      <c r="Q70" s="66"/>
      <c r="R70" s="121"/>
      <c r="S70" s="136" t="s">
        <v>197</v>
      </c>
      <c r="T70" s="136"/>
      <c r="U70" s="136"/>
      <c r="V70" s="137">
        <f>U68+U67+M62+M58+M57+M55+M54+M52+M51+M49+M45+M43+M41+M39+M37+M35+M33+M30+M28+M25+M24+M22+M21</f>
        <v>0</v>
      </c>
    </row>
    <row r="71" spans="1:20" ht="9.75">
      <c r="A71" s="66"/>
      <c r="B71" s="190"/>
      <c r="C71" s="190"/>
      <c r="D71" s="190"/>
      <c r="E71" s="190"/>
      <c r="F71" s="121"/>
      <c r="G71" s="121"/>
      <c r="H71" s="120"/>
      <c r="I71" s="120"/>
      <c r="J71" s="66"/>
      <c r="K71" s="66"/>
      <c r="L71" s="66"/>
      <c r="M71" s="66"/>
      <c r="N71" s="66"/>
      <c r="O71" s="66"/>
      <c r="P71" s="66"/>
      <c r="Q71" s="66"/>
      <c r="R71" s="121"/>
      <c r="S71" s="121"/>
      <c r="T71" s="66"/>
    </row>
    <row r="72" spans="1:20" ht="9.75">
      <c r="A72" s="66"/>
      <c r="B72" s="66"/>
      <c r="C72" s="66"/>
      <c r="D72" s="66"/>
      <c r="E72" s="66"/>
      <c r="F72" s="66"/>
      <c r="G72" s="121"/>
      <c r="H72" s="121"/>
      <c r="I72" s="66"/>
      <c r="J72" s="66"/>
      <c r="K72" s="192"/>
      <c r="L72" s="66"/>
      <c r="M72" s="66"/>
      <c r="N72" s="66"/>
      <c r="O72" s="66"/>
      <c r="P72" s="66"/>
      <c r="Q72" s="66"/>
      <c r="R72" s="121"/>
      <c r="S72" s="121"/>
      <c r="T72" s="193" t="s">
        <v>198</v>
      </c>
    </row>
    <row r="73" spans="1:20" ht="9.75">
      <c r="A73" s="66"/>
      <c r="B73" s="118"/>
      <c r="C73" s="118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121"/>
      <c r="S73" s="121"/>
      <c r="T73" s="194"/>
    </row>
    <row r="74" spans="1:20" ht="9.75">
      <c r="A74" s="66"/>
      <c r="B74" s="118"/>
      <c r="C74" s="118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121"/>
      <c r="S74" s="121"/>
      <c r="T74" s="194"/>
    </row>
    <row r="75" spans="1:20" ht="9.75">
      <c r="A75" s="66"/>
      <c r="B75" s="118"/>
      <c r="C75" s="118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121"/>
      <c r="S75" s="121"/>
      <c r="T75" s="194"/>
    </row>
    <row r="76" spans="1:20" ht="9.75">
      <c r="A76" s="66"/>
      <c r="B76" s="118"/>
      <c r="C76" s="118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121"/>
      <c r="S76" s="121"/>
      <c r="T76" s="66"/>
    </row>
    <row r="77" spans="1:20" ht="9.75">
      <c r="A77" s="66"/>
      <c r="B77" s="118"/>
      <c r="C77" s="118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121"/>
      <c r="S77" s="121"/>
      <c r="T77" s="66"/>
    </row>
  </sheetData>
  <sheetProtection/>
  <mergeCells count="168">
    <mergeCell ref="F3:P3"/>
    <mergeCell ref="F64:Q64"/>
    <mergeCell ref="K33:L33"/>
    <mergeCell ref="K30:L30"/>
    <mergeCell ref="K29:L29"/>
    <mergeCell ref="K28:L28"/>
    <mergeCell ref="G39:H40"/>
    <mergeCell ref="K43:L43"/>
    <mergeCell ref="Q11:R12"/>
    <mergeCell ref="K44:L44"/>
    <mergeCell ref="K26:L26"/>
    <mergeCell ref="K39:L39"/>
    <mergeCell ref="K38:L38"/>
    <mergeCell ref="K37:L37"/>
    <mergeCell ref="K36:L36"/>
    <mergeCell ref="K35:L35"/>
    <mergeCell ref="K34:L34"/>
    <mergeCell ref="K40:L40"/>
    <mergeCell ref="K27:L27"/>
    <mergeCell ref="K42:L42"/>
    <mergeCell ref="K41:L41"/>
    <mergeCell ref="K49:L49"/>
    <mergeCell ref="K46:L46"/>
    <mergeCell ref="K45:L45"/>
    <mergeCell ref="K54:L54"/>
    <mergeCell ref="K53:L53"/>
    <mergeCell ref="K52:L52"/>
    <mergeCell ref="K51:L51"/>
    <mergeCell ref="Q6:R7"/>
    <mergeCell ref="K62:L62"/>
    <mergeCell ref="K61:L61"/>
    <mergeCell ref="K60:L60"/>
    <mergeCell ref="K59:L59"/>
    <mergeCell ref="K58:L58"/>
    <mergeCell ref="K57:L57"/>
    <mergeCell ref="K56:L56"/>
    <mergeCell ref="K55:L55"/>
    <mergeCell ref="K50:L50"/>
    <mergeCell ref="E29:F29"/>
    <mergeCell ref="A1:T1"/>
    <mergeCell ref="B3:D3"/>
    <mergeCell ref="K21:L21"/>
    <mergeCell ref="Q3:R3"/>
    <mergeCell ref="K18:L18"/>
    <mergeCell ref="Q10:R10"/>
    <mergeCell ref="Q8:R9"/>
    <mergeCell ref="S6:S7"/>
    <mergeCell ref="A21:A23"/>
    <mergeCell ref="I30:J30"/>
    <mergeCell ref="A6:A12"/>
    <mergeCell ref="E21:F21"/>
    <mergeCell ref="B11:C12"/>
    <mergeCell ref="B22:C23"/>
    <mergeCell ref="B21:D21"/>
    <mergeCell ref="A24:A30"/>
    <mergeCell ref="E26:F26"/>
    <mergeCell ref="E27:F27"/>
    <mergeCell ref="E28:F28"/>
    <mergeCell ref="S8:S9"/>
    <mergeCell ref="B18:D18"/>
    <mergeCell ref="K25:L25"/>
    <mergeCell ref="K24:L24"/>
    <mergeCell ref="K23:L23"/>
    <mergeCell ref="K22:L22"/>
    <mergeCell ref="S11:S12"/>
    <mergeCell ref="E24:F24"/>
    <mergeCell ref="E25:F25"/>
    <mergeCell ref="B25:C27"/>
    <mergeCell ref="A49:A54"/>
    <mergeCell ref="E39:F39"/>
    <mergeCell ref="E37:F37"/>
    <mergeCell ref="E38:F38"/>
    <mergeCell ref="A39:A44"/>
    <mergeCell ref="A33:A38"/>
    <mergeCell ref="E52:F52"/>
    <mergeCell ref="B39:C40"/>
    <mergeCell ref="B45:C46"/>
    <mergeCell ref="E53:F53"/>
    <mergeCell ref="E36:F36"/>
    <mergeCell ref="E40:F40"/>
    <mergeCell ref="E41:F41"/>
    <mergeCell ref="A45:A46"/>
    <mergeCell ref="E42:F42"/>
    <mergeCell ref="E46:F46"/>
    <mergeCell ref="B64:D64"/>
    <mergeCell ref="E43:F43"/>
    <mergeCell ref="E44:F44"/>
    <mergeCell ref="E45:F45"/>
    <mergeCell ref="E49:F49"/>
    <mergeCell ref="E50:F50"/>
    <mergeCell ref="E51:F51"/>
    <mergeCell ref="B58:C62"/>
    <mergeCell ref="B55:C57"/>
    <mergeCell ref="B52:C54"/>
    <mergeCell ref="B68:C68"/>
    <mergeCell ref="B67:C67"/>
    <mergeCell ref="G54:H54"/>
    <mergeCell ref="E58:F58"/>
    <mergeCell ref="E59:F59"/>
    <mergeCell ref="G62:H62"/>
    <mergeCell ref="G57:H57"/>
    <mergeCell ref="G58:H61"/>
    <mergeCell ref="G55:H56"/>
    <mergeCell ref="E62:F62"/>
    <mergeCell ref="G51:H51"/>
    <mergeCell ref="G45:H46"/>
    <mergeCell ref="A67:A68"/>
    <mergeCell ref="E54:F54"/>
    <mergeCell ref="E55:F55"/>
    <mergeCell ref="E56:F56"/>
    <mergeCell ref="E57:F57"/>
    <mergeCell ref="A55:A62"/>
    <mergeCell ref="E60:F60"/>
    <mergeCell ref="E61:F61"/>
    <mergeCell ref="G52:H53"/>
    <mergeCell ref="I51:J51"/>
    <mergeCell ref="I52:J53"/>
    <mergeCell ref="G18:H18"/>
    <mergeCell ref="G22:H23"/>
    <mergeCell ref="G21:H21"/>
    <mergeCell ref="I21:J21"/>
    <mergeCell ref="G33:H34"/>
    <mergeCell ref="G35:H36"/>
    <mergeCell ref="G30:H30"/>
    <mergeCell ref="E35:F35"/>
    <mergeCell ref="E30:F30"/>
    <mergeCell ref="E33:F33"/>
    <mergeCell ref="B33:C34"/>
    <mergeCell ref="E34:F34"/>
    <mergeCell ref="G24:H24"/>
    <mergeCell ref="G28:H29"/>
    <mergeCell ref="G25:H27"/>
    <mergeCell ref="B6:B9"/>
    <mergeCell ref="C8:C9"/>
    <mergeCell ref="B10:C10"/>
    <mergeCell ref="C6:C7"/>
    <mergeCell ref="E22:F22"/>
    <mergeCell ref="E23:F23"/>
    <mergeCell ref="E18:F18"/>
    <mergeCell ref="B49:C51"/>
    <mergeCell ref="B28:C30"/>
    <mergeCell ref="B24:D24"/>
    <mergeCell ref="I24:J24"/>
    <mergeCell ref="I25:J27"/>
    <mergeCell ref="I28:J29"/>
    <mergeCell ref="B43:C44"/>
    <mergeCell ref="B41:C42"/>
    <mergeCell ref="B37:C38"/>
    <mergeCell ref="B35:C36"/>
    <mergeCell ref="G37:H38"/>
    <mergeCell ref="G43:H44"/>
    <mergeCell ref="I49:J50"/>
    <mergeCell ref="I33:J34"/>
    <mergeCell ref="I35:J36"/>
    <mergeCell ref="I37:J38"/>
    <mergeCell ref="I39:J40"/>
    <mergeCell ref="G41:H42"/>
    <mergeCell ref="G49:H50"/>
    <mergeCell ref="I62:J62"/>
    <mergeCell ref="I18:J18"/>
    <mergeCell ref="I22:J23"/>
    <mergeCell ref="I54:J54"/>
    <mergeCell ref="I55:J56"/>
    <mergeCell ref="I57:J57"/>
    <mergeCell ref="I58:J61"/>
    <mergeCell ref="I41:J42"/>
    <mergeCell ref="I43:J44"/>
    <mergeCell ref="I45:J46"/>
  </mergeCells>
  <printOptions/>
  <pageMargins left="0.7" right="0.7" top="0.75" bottom="0.75" header="0.3" footer="0.3"/>
  <pageSetup fitToHeight="1" fitToWidth="1" horizontalDpi="600" verticalDpi="600" orientation="portrait" scale="61"/>
  <headerFooter alignWithMargins="0">
    <oddHeader>&amp;C&amp;"Arial,Regular"&amp;8Page 4</oddHeader>
    <oddFooter>&amp;C&amp;"Arial,Regular"&amp;8www.finisinc.com
Toll Free: (888) 333-4647  •  Fax: (925) 454-0066&amp;R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125" zoomScaleNormal="125" workbookViewId="0" topLeftCell="A29">
      <selection activeCell="H71" sqref="H71"/>
    </sheetView>
  </sheetViews>
  <sheetFormatPr defaultColWidth="11.19921875" defaultRowHeight="15"/>
  <cols>
    <col min="1" max="1" width="3.69921875" style="66" customWidth="1"/>
    <col min="2" max="2" width="7.09765625" style="66" customWidth="1"/>
    <col min="3" max="3" width="8" style="118" customWidth="1"/>
    <col min="4" max="4" width="7.59765625" style="66" customWidth="1"/>
    <col min="5" max="5" width="8.19921875" style="66" customWidth="1"/>
    <col min="6" max="16" width="3.09765625" style="66" customWidth="1"/>
    <col min="17" max="18" width="6.59765625" style="121" customWidth="1"/>
    <col min="19" max="19" width="5.59765625" style="66" customWidth="1"/>
    <col min="20" max="16384" width="8" style="57" customWidth="1"/>
  </cols>
  <sheetData>
    <row r="1" spans="1:19" s="56" customFormat="1" ht="18" customHeight="1">
      <c r="A1" s="427" t="s">
        <v>306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19" s="56" customFormat="1" ht="15.75" thickBot="1">
      <c r="A2" s="58" t="s">
        <v>299</v>
      </c>
      <c r="B2" s="58"/>
      <c r="C2" s="156"/>
      <c r="D2" s="60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2"/>
      <c r="R2" s="62"/>
      <c r="S2" s="59"/>
    </row>
    <row r="3" spans="1:20" ht="11.25" customHeight="1" thickBot="1">
      <c r="A3" s="63" t="s">
        <v>135</v>
      </c>
      <c r="B3" s="413" t="s">
        <v>136</v>
      </c>
      <c r="C3" s="596"/>
      <c r="D3" s="414"/>
      <c r="E3" s="63" t="s">
        <v>138</v>
      </c>
      <c r="F3" s="413" t="s">
        <v>300</v>
      </c>
      <c r="G3" s="594"/>
      <c r="H3" s="594"/>
      <c r="I3" s="594"/>
      <c r="J3" s="594"/>
      <c r="K3" s="594"/>
      <c r="L3" s="594"/>
      <c r="M3" s="594"/>
      <c r="N3" s="594"/>
      <c r="O3" s="594"/>
      <c r="P3" s="595"/>
      <c r="Q3" s="64" t="s">
        <v>139</v>
      </c>
      <c r="R3" s="64">
        <v>0.2</v>
      </c>
      <c r="S3" s="64" t="s">
        <v>101</v>
      </c>
      <c r="T3" s="63" t="s">
        <v>78</v>
      </c>
    </row>
    <row r="4" spans="1:20" s="56" customFormat="1" ht="5.25" customHeight="1" thickBot="1">
      <c r="A4" s="67"/>
      <c r="B4" s="67"/>
      <c r="C4" s="157"/>
      <c r="D4" s="69"/>
      <c r="E4" s="5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2"/>
      <c r="R4" s="62"/>
      <c r="S4" s="62"/>
      <c r="T4" s="59"/>
    </row>
    <row r="5" spans="1:20" s="56" customFormat="1" ht="10.5" thickBot="1">
      <c r="A5" s="70" t="s">
        <v>199</v>
      </c>
      <c r="B5" s="70"/>
      <c r="C5" s="157"/>
      <c r="D5" s="69"/>
      <c r="E5" s="59"/>
      <c r="F5" s="158">
        <v>20</v>
      </c>
      <c r="G5" s="159">
        <v>22</v>
      </c>
      <c r="H5" s="159">
        <v>24</v>
      </c>
      <c r="I5" s="159">
        <v>26</v>
      </c>
      <c r="J5" s="159">
        <v>28</v>
      </c>
      <c r="K5" s="159">
        <v>30</v>
      </c>
      <c r="L5" s="159">
        <v>32</v>
      </c>
      <c r="M5" s="159">
        <v>34</v>
      </c>
      <c r="N5" s="159">
        <v>36</v>
      </c>
      <c r="O5" s="159">
        <v>38</v>
      </c>
      <c r="P5" s="160">
        <v>40</v>
      </c>
      <c r="Q5" s="62"/>
      <c r="R5" s="62"/>
      <c r="S5" s="62"/>
      <c r="T5" s="59"/>
    </row>
    <row r="6" spans="1:20" ht="11.25" customHeight="1" thickBot="1">
      <c r="A6" s="416">
        <v>18</v>
      </c>
      <c r="B6" s="406" t="s">
        <v>200</v>
      </c>
      <c r="C6" s="406"/>
      <c r="D6" s="71" t="s">
        <v>201</v>
      </c>
      <c r="E6" s="73" t="s">
        <v>202</v>
      </c>
      <c r="F6" s="164"/>
      <c r="G6" s="164"/>
      <c r="H6" s="82"/>
      <c r="I6" s="82"/>
      <c r="J6" s="82"/>
      <c r="K6" s="82"/>
      <c r="L6" s="82"/>
      <c r="M6" s="82"/>
      <c r="N6" s="82"/>
      <c r="O6" s="164"/>
      <c r="P6" s="164"/>
      <c r="Q6" s="74">
        <v>95</v>
      </c>
      <c r="R6" s="162">
        <f aca="true" t="shared" si="0" ref="R6:R12">0.8*Q6</f>
        <v>76</v>
      </c>
      <c r="S6" s="162"/>
      <c r="T6" s="163">
        <f aca="true" t="shared" si="1" ref="T6:T12">S6*R6</f>
        <v>0</v>
      </c>
    </row>
    <row r="7" spans="1:20" ht="10.5" thickBot="1">
      <c r="A7" s="417"/>
      <c r="B7" s="403"/>
      <c r="C7" s="403"/>
      <c r="D7" s="82" t="s">
        <v>203</v>
      </c>
      <c r="E7" s="82" t="s">
        <v>400</v>
      </c>
      <c r="F7" s="164"/>
      <c r="G7" s="164"/>
      <c r="H7" s="82"/>
      <c r="I7" s="82"/>
      <c r="J7" s="82"/>
      <c r="K7" s="82"/>
      <c r="L7" s="82"/>
      <c r="M7" s="82"/>
      <c r="N7" s="82"/>
      <c r="O7" s="164"/>
      <c r="P7" s="164"/>
      <c r="Q7" s="85">
        <v>149.99</v>
      </c>
      <c r="R7" s="162">
        <f t="shared" si="0"/>
        <v>119.99200000000002</v>
      </c>
      <c r="S7" s="165"/>
      <c r="T7" s="163">
        <f t="shared" si="1"/>
        <v>0</v>
      </c>
    </row>
    <row r="8" spans="1:20" ht="10.5" thickBot="1">
      <c r="A8" s="417"/>
      <c r="B8" s="403"/>
      <c r="C8" s="403"/>
      <c r="D8" s="82" t="s">
        <v>401</v>
      </c>
      <c r="E8" s="84" t="s">
        <v>402</v>
      </c>
      <c r="F8" s="164"/>
      <c r="G8" s="164"/>
      <c r="H8" s="82"/>
      <c r="I8" s="82"/>
      <c r="J8" s="82"/>
      <c r="K8" s="82"/>
      <c r="L8" s="82"/>
      <c r="M8" s="82"/>
      <c r="N8" s="82"/>
      <c r="O8" s="164"/>
      <c r="P8" s="164"/>
      <c r="Q8" s="85">
        <v>199.99</v>
      </c>
      <c r="R8" s="162">
        <f t="shared" si="0"/>
        <v>159.99200000000002</v>
      </c>
      <c r="S8" s="165"/>
      <c r="T8" s="163">
        <f t="shared" si="1"/>
        <v>0</v>
      </c>
    </row>
    <row r="9" spans="1:20" ht="11.25" customHeight="1" thickBot="1">
      <c r="A9" s="417"/>
      <c r="B9" s="400" t="s">
        <v>403</v>
      </c>
      <c r="C9" s="400"/>
      <c r="D9" s="78" t="s">
        <v>404</v>
      </c>
      <c r="E9" s="80" t="s">
        <v>405</v>
      </c>
      <c r="F9" s="164"/>
      <c r="G9" s="164"/>
      <c r="H9" s="78"/>
      <c r="I9" s="78"/>
      <c r="J9" s="78"/>
      <c r="K9" s="78"/>
      <c r="L9" s="78"/>
      <c r="M9" s="78"/>
      <c r="N9" s="78"/>
      <c r="O9" s="164"/>
      <c r="P9" s="164"/>
      <c r="Q9" s="81">
        <v>45</v>
      </c>
      <c r="R9" s="162">
        <f t="shared" si="0"/>
        <v>36</v>
      </c>
      <c r="S9" s="167"/>
      <c r="T9" s="163">
        <f t="shared" si="1"/>
        <v>0</v>
      </c>
    </row>
    <row r="10" spans="1:20" ht="10.5" thickBot="1">
      <c r="A10" s="417"/>
      <c r="B10" s="400"/>
      <c r="C10" s="400"/>
      <c r="D10" s="78" t="s">
        <v>539</v>
      </c>
      <c r="E10" s="80" t="s">
        <v>406</v>
      </c>
      <c r="F10" s="164"/>
      <c r="G10" s="164"/>
      <c r="H10" s="78"/>
      <c r="I10" s="78"/>
      <c r="J10" s="78"/>
      <c r="K10" s="78"/>
      <c r="L10" s="78"/>
      <c r="M10" s="78"/>
      <c r="N10" s="78"/>
      <c r="O10" s="164"/>
      <c r="P10" s="164"/>
      <c r="Q10" s="81">
        <v>70</v>
      </c>
      <c r="R10" s="162">
        <f t="shared" si="0"/>
        <v>56</v>
      </c>
      <c r="S10" s="167"/>
      <c r="T10" s="163">
        <f t="shared" si="1"/>
        <v>0</v>
      </c>
    </row>
    <row r="11" spans="1:20" ht="10.5" thickBot="1">
      <c r="A11" s="417"/>
      <c r="B11" s="400"/>
      <c r="C11" s="400"/>
      <c r="D11" s="78" t="s">
        <v>203</v>
      </c>
      <c r="E11" s="80" t="s">
        <v>407</v>
      </c>
      <c r="F11" s="164"/>
      <c r="G11" s="164"/>
      <c r="H11" s="78"/>
      <c r="I11" s="78"/>
      <c r="J11" s="78"/>
      <c r="K11" s="78"/>
      <c r="L11" s="78"/>
      <c r="M11" s="78"/>
      <c r="N11" s="78"/>
      <c r="O11" s="164"/>
      <c r="P11" s="164"/>
      <c r="Q11" s="81">
        <v>150</v>
      </c>
      <c r="R11" s="162">
        <f t="shared" si="0"/>
        <v>120</v>
      </c>
      <c r="S11" s="167"/>
      <c r="T11" s="163">
        <f t="shared" si="1"/>
        <v>0</v>
      </c>
    </row>
    <row r="12" spans="1:20" ht="10.5" thickBot="1">
      <c r="A12" s="418"/>
      <c r="B12" s="593"/>
      <c r="C12" s="593"/>
      <c r="D12" s="87" t="s">
        <v>401</v>
      </c>
      <c r="E12" s="89" t="s">
        <v>408</v>
      </c>
      <c r="F12" s="173"/>
      <c r="G12" s="173"/>
      <c r="H12" s="87"/>
      <c r="I12" s="87"/>
      <c r="J12" s="87"/>
      <c r="K12" s="87"/>
      <c r="L12" s="87"/>
      <c r="M12" s="87"/>
      <c r="N12" s="87"/>
      <c r="O12" s="173"/>
      <c r="P12" s="173"/>
      <c r="Q12" s="90">
        <v>130</v>
      </c>
      <c r="R12" s="162">
        <f t="shared" si="0"/>
        <v>104</v>
      </c>
      <c r="S12" s="196"/>
      <c r="T12" s="163">
        <f t="shared" si="1"/>
        <v>0</v>
      </c>
    </row>
    <row r="13" spans="1:20" s="56" customFormat="1" ht="5.25" customHeight="1" thickBot="1">
      <c r="A13" s="59"/>
      <c r="B13" s="59"/>
      <c r="C13" s="156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2"/>
      <c r="R13" s="62"/>
      <c r="S13" s="62"/>
      <c r="T13" s="59"/>
    </row>
    <row r="14" spans="1:20" s="56" customFormat="1" ht="10.5" thickBot="1">
      <c r="A14" s="100" t="s">
        <v>409</v>
      </c>
      <c r="B14" s="100"/>
      <c r="C14" s="156"/>
      <c r="D14" s="59"/>
      <c r="E14" s="59"/>
      <c r="F14" s="158">
        <v>20</v>
      </c>
      <c r="G14" s="159">
        <v>22</v>
      </c>
      <c r="H14" s="159">
        <v>24</v>
      </c>
      <c r="I14" s="159">
        <v>26</v>
      </c>
      <c r="J14" s="159">
        <v>28</v>
      </c>
      <c r="K14" s="159">
        <v>30</v>
      </c>
      <c r="L14" s="159">
        <v>32</v>
      </c>
      <c r="M14" s="159">
        <v>34</v>
      </c>
      <c r="N14" s="159">
        <v>36</v>
      </c>
      <c r="O14" s="159">
        <v>38</v>
      </c>
      <c r="P14" s="160">
        <v>40</v>
      </c>
      <c r="Q14" s="62"/>
      <c r="R14" s="62"/>
      <c r="S14" s="62"/>
      <c r="T14" s="59"/>
    </row>
    <row r="15" spans="1:20" ht="11.25" customHeight="1" thickBot="1">
      <c r="A15" s="416">
        <v>20</v>
      </c>
      <c r="B15" s="406" t="s">
        <v>410</v>
      </c>
      <c r="C15" s="406"/>
      <c r="D15" s="71" t="s">
        <v>52</v>
      </c>
      <c r="E15" s="73" t="s">
        <v>216</v>
      </c>
      <c r="F15" s="164"/>
      <c r="G15" s="82"/>
      <c r="H15" s="82"/>
      <c r="I15" s="82"/>
      <c r="J15" s="82"/>
      <c r="K15" s="82"/>
      <c r="L15" s="82"/>
      <c r="M15" s="82"/>
      <c r="N15" s="82"/>
      <c r="O15" s="82"/>
      <c r="P15" s="164"/>
      <c r="Q15" s="487">
        <v>39.99</v>
      </c>
      <c r="R15" s="162">
        <f aca="true" t="shared" si="2" ref="R15:R21">0.8*$Q$15</f>
        <v>31.992000000000004</v>
      </c>
      <c r="S15" s="162"/>
      <c r="T15" s="163">
        <f aca="true" t="shared" si="3" ref="T15:T21">S15*R15</f>
        <v>0</v>
      </c>
    </row>
    <row r="16" spans="1:20" ht="10.5" thickBot="1">
      <c r="A16" s="417"/>
      <c r="B16" s="403"/>
      <c r="C16" s="403"/>
      <c r="D16" s="82" t="s">
        <v>153</v>
      </c>
      <c r="E16" s="84" t="s">
        <v>217</v>
      </c>
      <c r="F16" s="164"/>
      <c r="G16" s="82"/>
      <c r="H16" s="82"/>
      <c r="I16" s="82"/>
      <c r="J16" s="82"/>
      <c r="K16" s="82"/>
      <c r="L16" s="82"/>
      <c r="M16" s="82"/>
      <c r="N16" s="82"/>
      <c r="O16" s="82"/>
      <c r="P16" s="164"/>
      <c r="Q16" s="394"/>
      <c r="R16" s="162">
        <f t="shared" si="2"/>
        <v>31.992000000000004</v>
      </c>
      <c r="S16" s="165"/>
      <c r="T16" s="163">
        <f t="shared" si="3"/>
        <v>0</v>
      </c>
    </row>
    <row r="17" spans="1:20" ht="10.5" thickBot="1">
      <c r="A17" s="417"/>
      <c r="B17" s="403"/>
      <c r="C17" s="403"/>
      <c r="D17" s="82" t="s">
        <v>218</v>
      </c>
      <c r="E17" s="84" t="s">
        <v>416</v>
      </c>
      <c r="F17" s="164"/>
      <c r="G17" s="82"/>
      <c r="H17" s="82"/>
      <c r="I17" s="82"/>
      <c r="J17" s="82"/>
      <c r="K17" s="82"/>
      <c r="L17" s="82"/>
      <c r="M17" s="82"/>
      <c r="N17" s="82"/>
      <c r="O17" s="82"/>
      <c r="P17" s="164"/>
      <c r="Q17" s="394"/>
      <c r="R17" s="162">
        <f t="shared" si="2"/>
        <v>31.992000000000004</v>
      </c>
      <c r="S17" s="165"/>
      <c r="T17" s="163">
        <f t="shared" si="3"/>
        <v>0</v>
      </c>
    </row>
    <row r="18" spans="1:20" ht="10.5" thickBot="1">
      <c r="A18" s="417"/>
      <c r="B18" s="403"/>
      <c r="C18" s="403"/>
      <c r="D18" s="82" t="s">
        <v>305</v>
      </c>
      <c r="E18" s="84" t="s">
        <v>417</v>
      </c>
      <c r="F18" s="164"/>
      <c r="G18" s="82"/>
      <c r="H18" s="82"/>
      <c r="I18" s="82"/>
      <c r="J18" s="82"/>
      <c r="K18" s="82"/>
      <c r="L18" s="82"/>
      <c r="M18" s="82"/>
      <c r="N18" s="82"/>
      <c r="O18" s="82"/>
      <c r="P18" s="164"/>
      <c r="Q18" s="394"/>
      <c r="R18" s="162">
        <f t="shared" si="2"/>
        <v>31.992000000000004</v>
      </c>
      <c r="S18" s="165"/>
      <c r="T18" s="163">
        <f t="shared" si="3"/>
        <v>0</v>
      </c>
    </row>
    <row r="19" spans="1:20" ht="10.5" thickBot="1">
      <c r="A19" s="417"/>
      <c r="B19" s="403"/>
      <c r="C19" s="403"/>
      <c r="D19" s="82" t="s">
        <v>418</v>
      </c>
      <c r="E19" s="84" t="s">
        <v>419</v>
      </c>
      <c r="F19" s="164"/>
      <c r="G19" s="82"/>
      <c r="H19" s="82"/>
      <c r="I19" s="82"/>
      <c r="J19" s="82"/>
      <c r="K19" s="82"/>
      <c r="L19" s="82"/>
      <c r="M19" s="82"/>
      <c r="N19" s="82"/>
      <c r="O19" s="82"/>
      <c r="P19" s="164"/>
      <c r="Q19" s="394"/>
      <c r="R19" s="162">
        <f t="shared" si="2"/>
        <v>31.992000000000004</v>
      </c>
      <c r="S19" s="165"/>
      <c r="T19" s="163">
        <f t="shared" si="3"/>
        <v>0</v>
      </c>
    </row>
    <row r="20" spans="1:20" ht="10.5" thickBot="1">
      <c r="A20" s="417"/>
      <c r="B20" s="403"/>
      <c r="C20" s="403"/>
      <c r="D20" s="82" t="s">
        <v>420</v>
      </c>
      <c r="E20" s="84" t="s">
        <v>421</v>
      </c>
      <c r="F20" s="164"/>
      <c r="G20" s="82"/>
      <c r="H20" s="82"/>
      <c r="I20" s="82"/>
      <c r="J20" s="82"/>
      <c r="K20" s="82"/>
      <c r="L20" s="82"/>
      <c r="M20" s="82"/>
      <c r="N20" s="82"/>
      <c r="O20" s="82"/>
      <c r="P20" s="164"/>
      <c r="Q20" s="394"/>
      <c r="R20" s="162">
        <f t="shared" si="2"/>
        <v>31.992000000000004</v>
      </c>
      <c r="S20" s="165"/>
      <c r="T20" s="163">
        <f t="shared" si="3"/>
        <v>0</v>
      </c>
    </row>
    <row r="21" spans="1:20" ht="10.5" thickBot="1">
      <c r="A21" s="417"/>
      <c r="B21" s="403"/>
      <c r="C21" s="403"/>
      <c r="D21" s="82" t="s">
        <v>422</v>
      </c>
      <c r="E21" s="84" t="s">
        <v>423</v>
      </c>
      <c r="F21" s="164"/>
      <c r="G21" s="82"/>
      <c r="H21" s="82"/>
      <c r="I21" s="82"/>
      <c r="J21" s="82"/>
      <c r="K21" s="82"/>
      <c r="L21" s="82"/>
      <c r="M21" s="82"/>
      <c r="N21" s="82"/>
      <c r="O21" s="82"/>
      <c r="P21" s="164"/>
      <c r="Q21" s="394"/>
      <c r="R21" s="162">
        <f t="shared" si="2"/>
        <v>31.992000000000004</v>
      </c>
      <c r="S21" s="165"/>
      <c r="T21" s="163">
        <f t="shared" si="3"/>
        <v>0</v>
      </c>
    </row>
    <row r="22" spans="1:20" ht="11.25" customHeight="1" thickBot="1">
      <c r="A22" s="417"/>
      <c r="B22" s="400" t="s">
        <v>645</v>
      </c>
      <c r="C22" s="400"/>
      <c r="D22" s="78" t="s">
        <v>52</v>
      </c>
      <c r="E22" s="80" t="s">
        <v>646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397">
        <v>39.99</v>
      </c>
      <c r="R22" s="167">
        <f>0.8*Q22</f>
        <v>31.992000000000004</v>
      </c>
      <c r="S22" s="167"/>
      <c r="T22" s="163">
        <f>S22*$R$22</f>
        <v>0</v>
      </c>
    </row>
    <row r="23" spans="1:20" ht="10.5" thickBot="1">
      <c r="A23" s="417"/>
      <c r="B23" s="400"/>
      <c r="C23" s="400"/>
      <c r="D23" s="78" t="s">
        <v>153</v>
      </c>
      <c r="E23" s="80" t="s">
        <v>647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397"/>
      <c r="R23" s="167"/>
      <c r="S23" s="167"/>
      <c r="T23" s="163">
        <f>S23*$R$22</f>
        <v>0</v>
      </c>
    </row>
    <row r="24" spans="1:20" ht="10.5" thickBot="1">
      <c r="A24" s="417"/>
      <c r="B24" s="400"/>
      <c r="C24" s="400"/>
      <c r="D24" s="78" t="s">
        <v>218</v>
      </c>
      <c r="E24" s="80" t="s">
        <v>648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397"/>
      <c r="R24" s="167"/>
      <c r="S24" s="167"/>
      <c r="T24" s="163">
        <f>S24*$R$22</f>
        <v>0</v>
      </c>
    </row>
    <row r="25" spans="1:20" ht="10.5" thickBot="1">
      <c r="A25" s="417"/>
      <c r="B25" s="400"/>
      <c r="C25" s="400"/>
      <c r="D25" s="78" t="s">
        <v>305</v>
      </c>
      <c r="E25" s="80" t="s">
        <v>649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397"/>
      <c r="R25" s="167"/>
      <c r="S25" s="167"/>
      <c r="T25" s="163">
        <f>S25*$R$22</f>
        <v>0</v>
      </c>
    </row>
    <row r="26" spans="1:20" ht="9.75">
      <c r="A26" s="417"/>
      <c r="B26" s="400"/>
      <c r="C26" s="400"/>
      <c r="D26" s="78" t="s">
        <v>420</v>
      </c>
      <c r="E26" s="80" t="s">
        <v>650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397"/>
      <c r="R26" s="167"/>
      <c r="S26" s="167"/>
      <c r="T26" s="163">
        <f>S26*$R$22</f>
        <v>0</v>
      </c>
    </row>
    <row r="27" spans="1:20" ht="11.25" customHeight="1">
      <c r="A27" s="417"/>
      <c r="B27" s="403" t="s">
        <v>539</v>
      </c>
      <c r="C27" s="403"/>
      <c r="D27" s="82" t="s">
        <v>52</v>
      </c>
      <c r="E27" s="84" t="s">
        <v>651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394">
        <v>25.99</v>
      </c>
      <c r="R27" s="165">
        <f>0.8*Q27</f>
        <v>20.792</v>
      </c>
      <c r="S27" s="165"/>
      <c r="T27" s="166">
        <f aca="true" t="shared" si="4" ref="T27:T33">S27*$R$27</f>
        <v>0</v>
      </c>
    </row>
    <row r="28" spans="1:20" ht="9.75">
      <c r="A28" s="417"/>
      <c r="B28" s="403"/>
      <c r="C28" s="403"/>
      <c r="D28" s="82" t="s">
        <v>153</v>
      </c>
      <c r="E28" s="84" t="s">
        <v>652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394"/>
      <c r="R28" s="165"/>
      <c r="S28" s="165"/>
      <c r="T28" s="166">
        <f t="shared" si="4"/>
        <v>0</v>
      </c>
    </row>
    <row r="29" spans="1:20" ht="9.75">
      <c r="A29" s="417"/>
      <c r="B29" s="403"/>
      <c r="C29" s="403"/>
      <c r="D29" s="82" t="s">
        <v>218</v>
      </c>
      <c r="E29" s="84" t="s">
        <v>653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394"/>
      <c r="R29" s="165"/>
      <c r="S29" s="165"/>
      <c r="T29" s="166">
        <f t="shared" si="4"/>
        <v>0</v>
      </c>
    </row>
    <row r="30" spans="1:20" ht="9.75">
      <c r="A30" s="417"/>
      <c r="B30" s="403"/>
      <c r="C30" s="403"/>
      <c r="D30" s="82" t="s">
        <v>305</v>
      </c>
      <c r="E30" s="84" t="s">
        <v>654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394"/>
      <c r="R30" s="165"/>
      <c r="S30" s="165"/>
      <c r="T30" s="166">
        <f t="shared" si="4"/>
        <v>0</v>
      </c>
    </row>
    <row r="31" spans="1:20" ht="9.75">
      <c r="A31" s="417"/>
      <c r="B31" s="403"/>
      <c r="C31" s="403"/>
      <c r="D31" s="82" t="s">
        <v>418</v>
      </c>
      <c r="E31" s="84" t="s">
        <v>655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394"/>
      <c r="R31" s="165"/>
      <c r="S31" s="165"/>
      <c r="T31" s="166">
        <f t="shared" si="4"/>
        <v>0</v>
      </c>
    </row>
    <row r="32" spans="1:20" ht="9.75">
      <c r="A32" s="417"/>
      <c r="B32" s="403"/>
      <c r="C32" s="403"/>
      <c r="D32" s="82" t="s">
        <v>420</v>
      </c>
      <c r="E32" s="84" t="s">
        <v>656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394"/>
      <c r="R32" s="165"/>
      <c r="S32" s="165"/>
      <c r="T32" s="166">
        <f t="shared" si="4"/>
        <v>0</v>
      </c>
    </row>
    <row r="33" spans="1:20" ht="9.75">
      <c r="A33" s="417"/>
      <c r="B33" s="403"/>
      <c r="C33" s="403"/>
      <c r="D33" s="82" t="s">
        <v>422</v>
      </c>
      <c r="E33" s="84" t="s">
        <v>434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394"/>
      <c r="R33" s="165"/>
      <c r="S33" s="165"/>
      <c r="T33" s="166">
        <f t="shared" si="4"/>
        <v>0</v>
      </c>
    </row>
    <row r="34" spans="1:20" ht="11.25" customHeight="1">
      <c r="A34" s="417"/>
      <c r="B34" s="400" t="s">
        <v>404</v>
      </c>
      <c r="C34" s="400"/>
      <c r="D34" s="78" t="s">
        <v>52</v>
      </c>
      <c r="E34" s="80" t="s">
        <v>658</v>
      </c>
      <c r="F34" s="164"/>
      <c r="G34" s="78"/>
      <c r="H34" s="78"/>
      <c r="I34" s="78"/>
      <c r="J34" s="78"/>
      <c r="K34" s="78"/>
      <c r="L34" s="78"/>
      <c r="M34" s="78"/>
      <c r="N34" s="78"/>
      <c r="O34" s="78"/>
      <c r="P34" s="164"/>
      <c r="Q34" s="397">
        <v>19.99</v>
      </c>
      <c r="R34" s="167">
        <f>0.8*Q34</f>
        <v>15.991999999999999</v>
      </c>
      <c r="S34" s="167"/>
      <c r="T34" s="129">
        <f>S34*$R$34</f>
        <v>0</v>
      </c>
    </row>
    <row r="35" spans="1:20" ht="9.75">
      <c r="A35" s="417"/>
      <c r="B35" s="400"/>
      <c r="C35" s="400"/>
      <c r="D35" s="78" t="s">
        <v>153</v>
      </c>
      <c r="E35" s="80" t="s">
        <v>659</v>
      </c>
      <c r="F35" s="164"/>
      <c r="G35" s="78"/>
      <c r="H35" s="78"/>
      <c r="I35" s="78"/>
      <c r="J35" s="78"/>
      <c r="K35" s="78"/>
      <c r="L35" s="78"/>
      <c r="M35" s="78"/>
      <c r="N35" s="78"/>
      <c r="O35" s="78"/>
      <c r="P35" s="164"/>
      <c r="Q35" s="397"/>
      <c r="R35" s="167"/>
      <c r="S35" s="167"/>
      <c r="T35" s="129">
        <f>S35*$R$34</f>
        <v>0</v>
      </c>
    </row>
    <row r="36" spans="1:20" ht="9.75">
      <c r="A36" s="417"/>
      <c r="B36" s="400"/>
      <c r="C36" s="400"/>
      <c r="D36" s="78" t="s">
        <v>218</v>
      </c>
      <c r="E36" s="80" t="s">
        <v>660</v>
      </c>
      <c r="F36" s="164"/>
      <c r="G36" s="78"/>
      <c r="H36" s="78"/>
      <c r="I36" s="78"/>
      <c r="J36" s="78"/>
      <c r="K36" s="78"/>
      <c r="L36" s="78"/>
      <c r="M36" s="78"/>
      <c r="N36" s="78"/>
      <c r="O36" s="78"/>
      <c r="P36" s="164"/>
      <c r="Q36" s="397"/>
      <c r="R36" s="167"/>
      <c r="S36" s="167"/>
      <c r="T36" s="129">
        <f>S36*$R$34</f>
        <v>0</v>
      </c>
    </row>
    <row r="37" spans="1:20" ht="9.75">
      <c r="A37" s="417"/>
      <c r="B37" s="400"/>
      <c r="C37" s="400"/>
      <c r="D37" s="78" t="s">
        <v>305</v>
      </c>
      <c r="E37" s="80" t="s">
        <v>438</v>
      </c>
      <c r="F37" s="164"/>
      <c r="G37" s="78"/>
      <c r="H37" s="78"/>
      <c r="I37" s="78"/>
      <c r="J37" s="78"/>
      <c r="K37" s="78"/>
      <c r="L37" s="78"/>
      <c r="M37" s="78"/>
      <c r="N37" s="78"/>
      <c r="O37" s="78"/>
      <c r="P37" s="164"/>
      <c r="Q37" s="397"/>
      <c r="R37" s="167"/>
      <c r="S37" s="167"/>
      <c r="T37" s="129">
        <f>S37*$R$34</f>
        <v>0</v>
      </c>
    </row>
    <row r="38" spans="1:20" ht="10.5" thickBot="1">
      <c r="A38" s="418"/>
      <c r="B38" s="593"/>
      <c r="C38" s="593"/>
      <c r="D38" s="87" t="s">
        <v>420</v>
      </c>
      <c r="E38" s="89" t="s">
        <v>439</v>
      </c>
      <c r="F38" s="173"/>
      <c r="G38" s="87"/>
      <c r="H38" s="87"/>
      <c r="I38" s="87"/>
      <c r="J38" s="87"/>
      <c r="K38" s="87"/>
      <c r="L38" s="87"/>
      <c r="M38" s="87"/>
      <c r="N38" s="87"/>
      <c r="O38" s="87"/>
      <c r="P38" s="164"/>
      <c r="Q38" s="489"/>
      <c r="R38" s="196"/>
      <c r="S38" s="196"/>
      <c r="T38" s="129">
        <f>S38*$R$34</f>
        <v>0</v>
      </c>
    </row>
    <row r="39" spans="1:20" s="56" customFormat="1" ht="5.25" customHeight="1" thickBot="1">
      <c r="A39" s="59"/>
      <c r="B39" s="59"/>
      <c r="C39" s="15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2"/>
      <c r="R39" s="62"/>
      <c r="S39" s="62"/>
      <c r="T39" s="59"/>
    </row>
    <row r="40" spans="1:20" s="56" customFormat="1" ht="10.5" thickBot="1">
      <c r="A40" s="100" t="s">
        <v>440</v>
      </c>
      <c r="B40" s="100"/>
      <c r="C40" s="156"/>
      <c r="D40" s="59"/>
      <c r="E40" s="59"/>
      <c r="F40" s="158">
        <v>20</v>
      </c>
      <c r="G40" s="159">
        <v>22</v>
      </c>
      <c r="H40" s="159">
        <v>24</v>
      </c>
      <c r="I40" s="159">
        <v>26</v>
      </c>
      <c r="J40" s="159">
        <v>28</v>
      </c>
      <c r="K40" s="159">
        <v>30</v>
      </c>
      <c r="L40" s="159">
        <v>32</v>
      </c>
      <c r="M40" s="159">
        <v>34</v>
      </c>
      <c r="N40" s="159">
        <v>36</v>
      </c>
      <c r="O40" s="159">
        <v>38</v>
      </c>
      <c r="P40" s="160">
        <v>40</v>
      </c>
      <c r="Q40" s="62"/>
      <c r="R40" s="62"/>
      <c r="S40" s="62"/>
      <c r="T40" s="59"/>
    </row>
    <row r="41" spans="1:20" ht="9.75">
      <c r="A41" s="416">
        <v>20</v>
      </c>
      <c r="B41" s="391" t="s">
        <v>441</v>
      </c>
      <c r="C41" s="406" t="s">
        <v>534</v>
      </c>
      <c r="D41" s="71" t="s">
        <v>347</v>
      </c>
      <c r="E41" s="73" t="s">
        <v>442</v>
      </c>
      <c r="F41" s="164"/>
      <c r="G41" s="82"/>
      <c r="H41" s="82"/>
      <c r="I41" s="82"/>
      <c r="J41" s="82"/>
      <c r="K41" s="82"/>
      <c r="L41" s="82"/>
      <c r="M41" s="82"/>
      <c r="N41" s="82"/>
      <c r="O41" s="82"/>
      <c r="P41" s="164"/>
      <c r="Q41" s="487">
        <v>39.99</v>
      </c>
      <c r="R41" s="162">
        <f>0.8*Q41</f>
        <v>31.992000000000004</v>
      </c>
      <c r="S41" s="162"/>
      <c r="T41" s="163">
        <f>S41*R41</f>
        <v>0</v>
      </c>
    </row>
    <row r="42" spans="1:20" ht="10.5" thickBot="1">
      <c r="A42" s="417"/>
      <c r="B42" s="419"/>
      <c r="C42" s="403"/>
      <c r="D42" s="82" t="s">
        <v>153</v>
      </c>
      <c r="E42" s="84" t="s">
        <v>443</v>
      </c>
      <c r="F42" s="164"/>
      <c r="G42" s="82"/>
      <c r="H42" s="82"/>
      <c r="I42" s="82"/>
      <c r="J42" s="82"/>
      <c r="K42" s="82"/>
      <c r="L42" s="82"/>
      <c r="M42" s="82"/>
      <c r="N42" s="82"/>
      <c r="O42" s="82"/>
      <c r="P42" s="164"/>
      <c r="Q42" s="394"/>
      <c r="R42" s="165"/>
      <c r="S42" s="165"/>
      <c r="T42" s="166">
        <f>S42*R41</f>
        <v>0</v>
      </c>
    </row>
    <row r="43" spans="1:20" ht="9.75">
      <c r="A43" s="417"/>
      <c r="B43" s="419"/>
      <c r="C43" s="400" t="s">
        <v>539</v>
      </c>
      <c r="D43" s="78" t="s">
        <v>347</v>
      </c>
      <c r="E43" s="80" t="s">
        <v>677</v>
      </c>
      <c r="F43" s="164"/>
      <c r="G43" s="78"/>
      <c r="H43" s="78"/>
      <c r="I43" s="78"/>
      <c r="J43" s="78"/>
      <c r="K43" s="78"/>
      <c r="L43" s="78"/>
      <c r="M43" s="78"/>
      <c r="N43" s="78"/>
      <c r="O43" s="78"/>
      <c r="P43" s="164"/>
      <c r="Q43" s="397">
        <v>25.99</v>
      </c>
      <c r="R43" s="162">
        <f>0.8*Q43</f>
        <v>20.792</v>
      </c>
      <c r="S43" s="167"/>
      <c r="T43" s="129">
        <f>S43*R43</f>
        <v>0</v>
      </c>
    </row>
    <row r="44" spans="1:20" ht="10.5" thickBot="1">
      <c r="A44" s="417"/>
      <c r="B44" s="419"/>
      <c r="C44" s="400"/>
      <c r="D44" s="78" t="s">
        <v>153</v>
      </c>
      <c r="E44" s="80" t="s">
        <v>678</v>
      </c>
      <c r="F44" s="164"/>
      <c r="G44" s="78"/>
      <c r="H44" s="78"/>
      <c r="I44" s="78"/>
      <c r="J44" s="78"/>
      <c r="K44" s="78"/>
      <c r="L44" s="78"/>
      <c r="M44" s="78"/>
      <c r="N44" s="78"/>
      <c r="O44" s="78"/>
      <c r="P44" s="164"/>
      <c r="Q44" s="397"/>
      <c r="R44" s="167"/>
      <c r="S44" s="167"/>
      <c r="T44" s="129">
        <f>S44*R43</f>
        <v>0</v>
      </c>
    </row>
    <row r="45" spans="1:20" ht="9.75">
      <c r="A45" s="417">
        <v>23</v>
      </c>
      <c r="B45" s="419" t="s">
        <v>679</v>
      </c>
      <c r="C45" s="403" t="s">
        <v>645</v>
      </c>
      <c r="D45" s="82" t="s">
        <v>153</v>
      </c>
      <c r="E45" s="84" t="s">
        <v>680</v>
      </c>
      <c r="F45" s="164"/>
      <c r="G45" s="82"/>
      <c r="H45" s="82"/>
      <c r="I45" s="82"/>
      <c r="J45" s="82"/>
      <c r="K45" s="82"/>
      <c r="L45" s="82"/>
      <c r="M45" s="82"/>
      <c r="N45" s="82"/>
      <c r="O45" s="82"/>
      <c r="P45" s="164"/>
      <c r="Q45" s="394">
        <v>39.99</v>
      </c>
      <c r="R45" s="162">
        <f>0.8*Q45</f>
        <v>31.992000000000004</v>
      </c>
      <c r="S45" s="165"/>
      <c r="T45" s="166">
        <f>S45*R45</f>
        <v>0</v>
      </c>
    </row>
    <row r="46" spans="1:20" ht="10.5" thickBot="1">
      <c r="A46" s="417"/>
      <c r="B46" s="419"/>
      <c r="C46" s="403"/>
      <c r="D46" s="82" t="s">
        <v>218</v>
      </c>
      <c r="E46" s="84" t="s">
        <v>681</v>
      </c>
      <c r="F46" s="164"/>
      <c r="G46" s="82"/>
      <c r="H46" s="82"/>
      <c r="I46" s="82"/>
      <c r="J46" s="82"/>
      <c r="K46" s="82"/>
      <c r="L46" s="82"/>
      <c r="M46" s="82"/>
      <c r="N46" s="82"/>
      <c r="O46" s="82"/>
      <c r="P46" s="164"/>
      <c r="Q46" s="394"/>
      <c r="R46" s="165"/>
      <c r="S46" s="165"/>
      <c r="T46" s="166">
        <f>S46*R45</f>
        <v>0</v>
      </c>
    </row>
    <row r="47" spans="1:20" ht="9.75">
      <c r="A47" s="417"/>
      <c r="B47" s="419"/>
      <c r="C47" s="400" t="s">
        <v>539</v>
      </c>
      <c r="D47" s="78" t="s">
        <v>153</v>
      </c>
      <c r="E47" s="80" t="s">
        <v>682</v>
      </c>
      <c r="F47" s="164"/>
      <c r="G47" s="78"/>
      <c r="H47" s="78"/>
      <c r="I47" s="78"/>
      <c r="J47" s="78"/>
      <c r="K47" s="78"/>
      <c r="L47" s="78"/>
      <c r="M47" s="78"/>
      <c r="N47" s="78"/>
      <c r="O47" s="78"/>
      <c r="P47" s="164"/>
      <c r="Q47" s="397">
        <v>25.99</v>
      </c>
      <c r="R47" s="162">
        <f>0.8*Q47</f>
        <v>20.792</v>
      </c>
      <c r="S47" s="167"/>
      <c r="T47" s="129">
        <f>S47*R47</f>
        <v>0</v>
      </c>
    </row>
    <row r="48" spans="1:20" ht="10.5" thickBot="1">
      <c r="A48" s="417"/>
      <c r="B48" s="419"/>
      <c r="C48" s="400"/>
      <c r="D48" s="78" t="s">
        <v>218</v>
      </c>
      <c r="E48" s="80" t="s">
        <v>683</v>
      </c>
      <c r="F48" s="164"/>
      <c r="G48" s="78"/>
      <c r="H48" s="78"/>
      <c r="I48" s="78"/>
      <c r="J48" s="78"/>
      <c r="K48" s="78"/>
      <c r="L48" s="78"/>
      <c r="M48" s="78"/>
      <c r="N48" s="78"/>
      <c r="O48" s="78"/>
      <c r="P48" s="164"/>
      <c r="Q48" s="397"/>
      <c r="R48" s="167"/>
      <c r="S48" s="167"/>
      <c r="T48" s="129">
        <f>S48*R47</f>
        <v>0</v>
      </c>
    </row>
    <row r="49" spans="1:20" ht="9.75">
      <c r="A49" s="417"/>
      <c r="B49" s="419" t="s">
        <v>211</v>
      </c>
      <c r="C49" s="403" t="s">
        <v>645</v>
      </c>
      <c r="D49" s="82" t="s">
        <v>684</v>
      </c>
      <c r="E49" s="84" t="s">
        <v>685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394">
        <v>39.99</v>
      </c>
      <c r="R49" s="162">
        <f>0.8*Q49</f>
        <v>31.992000000000004</v>
      </c>
      <c r="S49" s="165"/>
      <c r="T49" s="166">
        <f>S49*R49</f>
        <v>0</v>
      </c>
    </row>
    <row r="50" spans="1:20" ht="10.5" thickBot="1">
      <c r="A50" s="417"/>
      <c r="B50" s="419"/>
      <c r="C50" s="403"/>
      <c r="D50" s="82" t="s">
        <v>686</v>
      </c>
      <c r="E50" s="84" t="s">
        <v>454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394"/>
      <c r="R50" s="165"/>
      <c r="S50" s="165"/>
      <c r="T50" s="166">
        <f>S50*R49</f>
        <v>0</v>
      </c>
    </row>
    <row r="51" spans="1:20" ht="9.75">
      <c r="A51" s="417"/>
      <c r="B51" s="419"/>
      <c r="C51" s="400" t="s">
        <v>539</v>
      </c>
      <c r="D51" s="78" t="s">
        <v>684</v>
      </c>
      <c r="E51" s="80" t="s">
        <v>455</v>
      </c>
      <c r="F51" s="164"/>
      <c r="G51" s="78"/>
      <c r="H51" s="78"/>
      <c r="I51" s="78"/>
      <c r="J51" s="78"/>
      <c r="K51" s="78"/>
      <c r="L51" s="78"/>
      <c r="M51" s="78"/>
      <c r="N51" s="78"/>
      <c r="O51" s="78"/>
      <c r="P51" s="164"/>
      <c r="Q51" s="397">
        <v>25.99</v>
      </c>
      <c r="R51" s="162">
        <f>0.8*Q51</f>
        <v>20.792</v>
      </c>
      <c r="S51" s="167"/>
      <c r="T51" s="129">
        <f>S51*R51</f>
        <v>0</v>
      </c>
    </row>
    <row r="52" spans="1:20" ht="10.5" thickBot="1">
      <c r="A52" s="417"/>
      <c r="B52" s="419"/>
      <c r="C52" s="400"/>
      <c r="D52" s="78" t="s">
        <v>686</v>
      </c>
      <c r="E52" s="80" t="s">
        <v>456</v>
      </c>
      <c r="F52" s="164"/>
      <c r="G52" s="78"/>
      <c r="H52" s="78"/>
      <c r="I52" s="78"/>
      <c r="J52" s="78"/>
      <c r="K52" s="78"/>
      <c r="L52" s="78"/>
      <c r="M52" s="78"/>
      <c r="N52" s="78"/>
      <c r="O52" s="78"/>
      <c r="P52" s="164"/>
      <c r="Q52" s="397"/>
      <c r="R52" s="167"/>
      <c r="S52" s="167"/>
      <c r="T52" s="129">
        <f>S52*R51</f>
        <v>0</v>
      </c>
    </row>
    <row r="53" spans="1:20" ht="11.25" customHeight="1" thickBot="1">
      <c r="A53" s="417">
        <v>24</v>
      </c>
      <c r="B53" s="419" t="s">
        <v>457</v>
      </c>
      <c r="C53" s="107" t="s">
        <v>534</v>
      </c>
      <c r="D53" s="197" t="s">
        <v>314</v>
      </c>
      <c r="E53" s="84" t="s">
        <v>458</v>
      </c>
      <c r="F53" s="164"/>
      <c r="G53" s="82"/>
      <c r="H53" s="82"/>
      <c r="I53" s="82"/>
      <c r="J53" s="82"/>
      <c r="K53" s="82"/>
      <c r="L53" s="82"/>
      <c r="M53" s="82"/>
      <c r="N53" s="82"/>
      <c r="O53" s="82"/>
      <c r="P53" s="164"/>
      <c r="Q53" s="85">
        <v>39.99</v>
      </c>
      <c r="R53" s="162">
        <f>0.8*Q53</f>
        <v>31.992000000000004</v>
      </c>
      <c r="S53" s="165"/>
      <c r="T53" s="166">
        <f>S53*R53</f>
        <v>0</v>
      </c>
    </row>
    <row r="54" spans="1:20" ht="11.25" customHeight="1" thickBot="1">
      <c r="A54" s="417"/>
      <c r="B54" s="419"/>
      <c r="C54" s="112" t="s">
        <v>539</v>
      </c>
      <c r="D54" s="198" t="s">
        <v>314</v>
      </c>
      <c r="E54" s="80" t="s">
        <v>459</v>
      </c>
      <c r="F54" s="164"/>
      <c r="G54" s="78"/>
      <c r="H54" s="78"/>
      <c r="I54" s="78"/>
      <c r="J54" s="78"/>
      <c r="K54" s="78"/>
      <c r="L54" s="78"/>
      <c r="M54" s="78"/>
      <c r="N54" s="78"/>
      <c r="O54" s="78"/>
      <c r="P54" s="164"/>
      <c r="Q54" s="81">
        <v>25.99</v>
      </c>
      <c r="R54" s="162">
        <f>0.8*Q54</f>
        <v>20.792</v>
      </c>
      <c r="S54" s="167"/>
      <c r="T54" s="166">
        <f>S54*R54</f>
        <v>0</v>
      </c>
    </row>
    <row r="55" spans="1:20" ht="9.75">
      <c r="A55" s="417"/>
      <c r="B55" s="419" t="s">
        <v>460</v>
      </c>
      <c r="C55" s="403" t="s">
        <v>534</v>
      </c>
      <c r="D55" s="82" t="s">
        <v>153</v>
      </c>
      <c r="E55" s="84" t="s">
        <v>461</v>
      </c>
      <c r="F55" s="164"/>
      <c r="G55" s="82"/>
      <c r="H55" s="82"/>
      <c r="I55" s="82"/>
      <c r="J55" s="82"/>
      <c r="K55" s="82"/>
      <c r="L55" s="82"/>
      <c r="M55" s="82"/>
      <c r="N55" s="82"/>
      <c r="O55" s="82"/>
      <c r="P55" s="164"/>
      <c r="Q55" s="394">
        <v>39.99</v>
      </c>
      <c r="R55" s="162">
        <f>0.8*Q55</f>
        <v>31.992000000000004</v>
      </c>
      <c r="S55" s="165"/>
      <c r="T55" s="166">
        <f>S55*R55</f>
        <v>0</v>
      </c>
    </row>
    <row r="56" spans="1:20" ht="9.75">
      <c r="A56" s="417"/>
      <c r="B56" s="419"/>
      <c r="C56" s="403"/>
      <c r="D56" s="82" t="s">
        <v>347</v>
      </c>
      <c r="E56" s="84" t="s">
        <v>462</v>
      </c>
      <c r="F56" s="164"/>
      <c r="G56" s="82"/>
      <c r="H56" s="82"/>
      <c r="I56" s="82"/>
      <c r="J56" s="82"/>
      <c r="K56" s="82"/>
      <c r="L56" s="82"/>
      <c r="M56" s="82"/>
      <c r="N56" s="82"/>
      <c r="O56" s="82"/>
      <c r="P56" s="164"/>
      <c r="Q56" s="394"/>
      <c r="R56" s="165"/>
      <c r="S56" s="165"/>
      <c r="T56" s="166">
        <f>S55*R55</f>
        <v>0</v>
      </c>
    </row>
    <row r="57" spans="1:20" ht="10.5" thickBot="1">
      <c r="A57" s="417"/>
      <c r="B57" s="419"/>
      <c r="C57" s="403"/>
      <c r="D57" s="82" t="s">
        <v>218</v>
      </c>
      <c r="E57" s="84" t="s">
        <v>463</v>
      </c>
      <c r="F57" s="164"/>
      <c r="G57" s="82"/>
      <c r="H57" s="82"/>
      <c r="I57" s="82"/>
      <c r="J57" s="82"/>
      <c r="K57" s="82"/>
      <c r="L57" s="82"/>
      <c r="M57" s="82"/>
      <c r="N57" s="82"/>
      <c r="O57" s="82"/>
      <c r="P57" s="164"/>
      <c r="Q57" s="394"/>
      <c r="R57" s="165"/>
      <c r="S57" s="165"/>
      <c r="T57" s="166">
        <f>S57*R55</f>
        <v>0</v>
      </c>
    </row>
    <row r="58" spans="1:20" ht="9.75">
      <c r="A58" s="417"/>
      <c r="B58" s="419"/>
      <c r="C58" s="400" t="s">
        <v>539</v>
      </c>
      <c r="D58" s="78" t="s">
        <v>153</v>
      </c>
      <c r="E58" s="80" t="s">
        <v>464</v>
      </c>
      <c r="F58" s="164"/>
      <c r="G58" s="78"/>
      <c r="H58" s="78"/>
      <c r="I58" s="78"/>
      <c r="J58" s="78"/>
      <c r="K58" s="78"/>
      <c r="L58" s="78"/>
      <c r="M58" s="78"/>
      <c r="N58" s="78"/>
      <c r="O58" s="78"/>
      <c r="P58" s="164"/>
      <c r="Q58" s="397">
        <v>25.99</v>
      </c>
      <c r="R58" s="162">
        <f>0.8*Q58</f>
        <v>20.792</v>
      </c>
      <c r="S58" s="167"/>
      <c r="T58" s="129">
        <f>S58*R58</f>
        <v>0</v>
      </c>
    </row>
    <row r="59" spans="1:20" ht="9.75">
      <c r="A59" s="417"/>
      <c r="B59" s="419"/>
      <c r="C59" s="400"/>
      <c r="D59" s="78" t="s">
        <v>347</v>
      </c>
      <c r="E59" s="80" t="s">
        <v>465</v>
      </c>
      <c r="F59" s="164"/>
      <c r="G59" s="78"/>
      <c r="H59" s="78"/>
      <c r="I59" s="78"/>
      <c r="J59" s="78"/>
      <c r="K59" s="78"/>
      <c r="L59" s="78"/>
      <c r="M59" s="78"/>
      <c r="N59" s="78"/>
      <c r="O59" s="78"/>
      <c r="P59" s="164"/>
      <c r="Q59" s="397"/>
      <c r="R59" s="167"/>
      <c r="S59" s="167"/>
      <c r="T59" s="129">
        <f>S59*R58</f>
        <v>0</v>
      </c>
    </row>
    <row r="60" spans="1:20" ht="10.5" thickBot="1">
      <c r="A60" s="417"/>
      <c r="B60" s="419"/>
      <c r="C60" s="400"/>
      <c r="D60" s="78" t="s">
        <v>218</v>
      </c>
      <c r="E60" s="80" t="s">
        <v>687</v>
      </c>
      <c r="F60" s="164"/>
      <c r="G60" s="78"/>
      <c r="H60" s="78"/>
      <c r="I60" s="78"/>
      <c r="J60" s="78"/>
      <c r="K60" s="78"/>
      <c r="L60" s="78"/>
      <c r="M60" s="78"/>
      <c r="N60" s="78"/>
      <c r="O60" s="78"/>
      <c r="P60" s="164"/>
      <c r="Q60" s="397"/>
      <c r="R60" s="167"/>
      <c r="S60" s="167"/>
      <c r="T60" s="129">
        <f>S60*R58</f>
        <v>0</v>
      </c>
    </row>
    <row r="61" spans="1:20" ht="9.75">
      <c r="A61" s="417"/>
      <c r="B61" s="419" t="s">
        <v>688</v>
      </c>
      <c r="C61" s="403" t="s">
        <v>534</v>
      </c>
      <c r="D61" s="84" t="s">
        <v>153</v>
      </c>
      <c r="E61" s="84" t="s">
        <v>689</v>
      </c>
      <c r="F61" s="199"/>
      <c r="G61" s="84"/>
      <c r="H61" s="84"/>
      <c r="I61" s="84"/>
      <c r="J61" s="84"/>
      <c r="K61" s="84"/>
      <c r="L61" s="84"/>
      <c r="M61" s="84"/>
      <c r="N61" s="84"/>
      <c r="O61" s="84"/>
      <c r="P61" s="199"/>
      <c r="Q61" s="394">
        <v>39.99</v>
      </c>
      <c r="R61" s="162">
        <f>0.8*Q61</f>
        <v>31.992000000000004</v>
      </c>
      <c r="S61" s="165"/>
      <c r="T61" s="166">
        <f>S61*R61</f>
        <v>0</v>
      </c>
    </row>
    <row r="62" spans="1:20" ht="9.75">
      <c r="A62" s="417"/>
      <c r="B62" s="419"/>
      <c r="C62" s="403"/>
      <c r="D62" s="84" t="s">
        <v>347</v>
      </c>
      <c r="E62" s="84" t="s">
        <v>690</v>
      </c>
      <c r="F62" s="199"/>
      <c r="G62" s="84"/>
      <c r="H62" s="84"/>
      <c r="I62" s="84"/>
      <c r="J62" s="84"/>
      <c r="K62" s="84"/>
      <c r="L62" s="84"/>
      <c r="M62" s="84"/>
      <c r="N62" s="84"/>
      <c r="O62" s="84"/>
      <c r="P62" s="199"/>
      <c r="Q62" s="394"/>
      <c r="R62" s="165"/>
      <c r="S62" s="165"/>
      <c r="T62" s="166">
        <f>S62*R61</f>
        <v>0</v>
      </c>
    </row>
    <row r="63" spans="1:20" ht="10.5" thickBot="1">
      <c r="A63" s="417"/>
      <c r="B63" s="419"/>
      <c r="C63" s="403"/>
      <c r="D63" s="84" t="s">
        <v>218</v>
      </c>
      <c r="E63" s="84" t="s">
        <v>691</v>
      </c>
      <c r="F63" s="199"/>
      <c r="G63" s="84"/>
      <c r="H63" s="84"/>
      <c r="I63" s="84"/>
      <c r="J63" s="84"/>
      <c r="K63" s="84"/>
      <c r="L63" s="84"/>
      <c r="M63" s="84"/>
      <c r="N63" s="84"/>
      <c r="O63" s="84"/>
      <c r="P63" s="199"/>
      <c r="Q63" s="394"/>
      <c r="R63" s="165"/>
      <c r="S63" s="165"/>
      <c r="T63" s="166">
        <f>S63*R61</f>
        <v>0</v>
      </c>
    </row>
    <row r="64" spans="1:20" ht="9.75">
      <c r="A64" s="417"/>
      <c r="B64" s="419"/>
      <c r="C64" s="400" t="s">
        <v>539</v>
      </c>
      <c r="D64" s="78" t="s">
        <v>153</v>
      </c>
      <c r="E64" s="80" t="s">
        <v>692</v>
      </c>
      <c r="F64" s="164"/>
      <c r="G64" s="78"/>
      <c r="H64" s="78"/>
      <c r="I64" s="78"/>
      <c r="J64" s="78"/>
      <c r="K64" s="78"/>
      <c r="L64" s="78"/>
      <c r="M64" s="78"/>
      <c r="N64" s="78"/>
      <c r="O64" s="78"/>
      <c r="P64" s="164"/>
      <c r="Q64" s="397">
        <v>25.99</v>
      </c>
      <c r="R64" s="162">
        <f>0.8*Q64</f>
        <v>20.792</v>
      </c>
      <c r="S64" s="167"/>
      <c r="T64" s="129">
        <f>S64*R64</f>
        <v>0</v>
      </c>
    </row>
    <row r="65" spans="1:20" ht="9.75">
      <c r="A65" s="417"/>
      <c r="B65" s="419"/>
      <c r="C65" s="400"/>
      <c r="D65" s="78" t="s">
        <v>347</v>
      </c>
      <c r="E65" s="80" t="s">
        <v>693</v>
      </c>
      <c r="F65" s="164"/>
      <c r="G65" s="78"/>
      <c r="H65" s="78"/>
      <c r="I65" s="78"/>
      <c r="J65" s="78"/>
      <c r="K65" s="78"/>
      <c r="L65" s="78"/>
      <c r="M65" s="78"/>
      <c r="N65" s="78"/>
      <c r="O65" s="78"/>
      <c r="P65" s="164"/>
      <c r="Q65" s="397"/>
      <c r="R65" s="167"/>
      <c r="S65" s="167"/>
      <c r="T65" s="129">
        <f>S65*R64</f>
        <v>0</v>
      </c>
    </row>
    <row r="66" spans="1:20" ht="10.5" thickBot="1">
      <c r="A66" s="417"/>
      <c r="B66" s="419"/>
      <c r="C66" s="400"/>
      <c r="D66" s="78" t="s">
        <v>218</v>
      </c>
      <c r="E66" s="80" t="s">
        <v>694</v>
      </c>
      <c r="F66" s="164"/>
      <c r="G66" s="78"/>
      <c r="H66" s="78"/>
      <c r="I66" s="78"/>
      <c r="J66" s="78"/>
      <c r="K66" s="78"/>
      <c r="L66" s="78"/>
      <c r="M66" s="78"/>
      <c r="N66" s="78"/>
      <c r="O66" s="78"/>
      <c r="P66" s="164"/>
      <c r="Q66" s="397"/>
      <c r="R66" s="167"/>
      <c r="S66" s="167"/>
      <c r="T66" s="129">
        <f>S66*R64</f>
        <v>0</v>
      </c>
    </row>
    <row r="67" spans="1:20" ht="9.75">
      <c r="A67" s="417"/>
      <c r="B67" s="419"/>
      <c r="C67" s="403" t="s">
        <v>404</v>
      </c>
      <c r="D67" s="82" t="s">
        <v>153</v>
      </c>
      <c r="E67" s="84" t="s">
        <v>695</v>
      </c>
      <c r="F67" s="164"/>
      <c r="G67" s="82"/>
      <c r="H67" s="82"/>
      <c r="I67" s="82"/>
      <c r="J67" s="82"/>
      <c r="K67" s="82"/>
      <c r="L67" s="82"/>
      <c r="M67" s="82"/>
      <c r="N67" s="82"/>
      <c r="O67" s="82"/>
      <c r="P67" s="164"/>
      <c r="Q67" s="394">
        <v>19.99</v>
      </c>
      <c r="R67" s="162">
        <f>0.8*Q67</f>
        <v>15.991999999999999</v>
      </c>
      <c r="S67" s="165"/>
      <c r="T67" s="166">
        <f>S67*R67</f>
        <v>0</v>
      </c>
    </row>
    <row r="68" spans="1:20" ht="9.75">
      <c r="A68" s="417"/>
      <c r="B68" s="419"/>
      <c r="C68" s="403"/>
      <c r="D68" s="82" t="s">
        <v>347</v>
      </c>
      <c r="E68" s="84" t="s">
        <v>696</v>
      </c>
      <c r="F68" s="164"/>
      <c r="G68" s="82"/>
      <c r="H68" s="82"/>
      <c r="I68" s="82"/>
      <c r="J68" s="82"/>
      <c r="K68" s="82"/>
      <c r="L68" s="82"/>
      <c r="M68" s="82"/>
      <c r="N68" s="82"/>
      <c r="O68" s="82"/>
      <c r="P68" s="164"/>
      <c r="Q68" s="394"/>
      <c r="R68" s="165"/>
      <c r="S68" s="165"/>
      <c r="T68" s="166">
        <f>S68*R67</f>
        <v>0</v>
      </c>
    </row>
    <row r="69" spans="1:20" ht="10.5" thickBot="1">
      <c r="A69" s="417"/>
      <c r="B69" s="419"/>
      <c r="C69" s="403"/>
      <c r="D69" s="82" t="s">
        <v>218</v>
      </c>
      <c r="E69" s="84" t="s">
        <v>697</v>
      </c>
      <c r="F69" s="164"/>
      <c r="G69" s="82"/>
      <c r="H69" s="82"/>
      <c r="I69" s="82"/>
      <c r="J69" s="82"/>
      <c r="K69" s="82"/>
      <c r="L69" s="82"/>
      <c r="M69" s="82"/>
      <c r="N69" s="82"/>
      <c r="O69" s="82"/>
      <c r="P69" s="164"/>
      <c r="Q69" s="394"/>
      <c r="R69" s="165"/>
      <c r="S69" s="165"/>
      <c r="T69" s="166">
        <f>S69*R67</f>
        <v>0</v>
      </c>
    </row>
    <row r="70" spans="1:20" ht="10.5" thickBot="1">
      <c r="A70" s="417">
        <v>27</v>
      </c>
      <c r="B70" s="419" t="s">
        <v>698</v>
      </c>
      <c r="C70" s="112" t="s">
        <v>645</v>
      </c>
      <c r="D70" s="200" t="s">
        <v>314</v>
      </c>
      <c r="E70" s="80" t="s">
        <v>477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1">
        <v>39.99</v>
      </c>
      <c r="R70" s="162">
        <f>0.8*Q70</f>
        <v>31.992000000000004</v>
      </c>
      <c r="S70" s="167"/>
      <c r="T70" s="129">
        <f>S70*R70</f>
        <v>0</v>
      </c>
    </row>
    <row r="71" spans="1:20" ht="10.5" thickBot="1">
      <c r="A71" s="417"/>
      <c r="B71" s="419"/>
      <c r="C71" s="107" t="s">
        <v>539</v>
      </c>
      <c r="D71" s="201" t="s">
        <v>314</v>
      </c>
      <c r="E71" s="84" t="s">
        <v>478</v>
      </c>
      <c r="F71" s="199"/>
      <c r="G71" s="84"/>
      <c r="H71" s="84"/>
      <c r="I71" s="84"/>
      <c r="J71" s="84"/>
      <c r="K71" s="84"/>
      <c r="L71" s="84"/>
      <c r="M71" s="84"/>
      <c r="N71" s="84"/>
      <c r="O71" s="84"/>
      <c r="P71" s="199"/>
      <c r="Q71" s="85">
        <v>25.99</v>
      </c>
      <c r="R71" s="162">
        <f>0.8*Q71</f>
        <v>20.792</v>
      </c>
      <c r="S71" s="165"/>
      <c r="T71" s="129">
        <f>S71*R71</f>
        <v>0</v>
      </c>
    </row>
    <row r="72" spans="1:20" ht="9.75">
      <c r="A72" s="417"/>
      <c r="B72" s="419" t="s">
        <v>479</v>
      </c>
      <c r="C72" s="400" t="s">
        <v>645</v>
      </c>
      <c r="D72" s="80" t="s">
        <v>153</v>
      </c>
      <c r="E72" s="80" t="s">
        <v>480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397">
        <v>39.99</v>
      </c>
      <c r="R72" s="162">
        <f>0.8*Q72</f>
        <v>31.992000000000004</v>
      </c>
      <c r="S72" s="167"/>
      <c r="T72" s="129">
        <f>S72*R72</f>
        <v>0</v>
      </c>
    </row>
    <row r="73" spans="1:20" ht="9.75">
      <c r="A73" s="417"/>
      <c r="B73" s="419"/>
      <c r="C73" s="400"/>
      <c r="D73" s="80" t="s">
        <v>481</v>
      </c>
      <c r="E73" s="80" t="s">
        <v>482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397"/>
      <c r="R73" s="167"/>
      <c r="S73" s="167"/>
      <c r="T73" s="129">
        <f>S73*R72</f>
        <v>0</v>
      </c>
    </row>
    <row r="74" spans="1:20" ht="10.5" thickBot="1">
      <c r="A74" s="417"/>
      <c r="B74" s="419"/>
      <c r="C74" s="400"/>
      <c r="D74" s="80" t="s">
        <v>420</v>
      </c>
      <c r="E74" s="80" t="s">
        <v>483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397"/>
      <c r="R74" s="167"/>
      <c r="S74" s="167"/>
      <c r="T74" s="129">
        <f>S74*R72</f>
        <v>0</v>
      </c>
    </row>
    <row r="75" spans="1:20" ht="9.75">
      <c r="A75" s="417"/>
      <c r="B75" s="419"/>
      <c r="C75" s="403" t="s">
        <v>539</v>
      </c>
      <c r="D75" s="84" t="s">
        <v>153</v>
      </c>
      <c r="E75" s="84" t="s">
        <v>484</v>
      </c>
      <c r="F75" s="199"/>
      <c r="G75" s="84"/>
      <c r="H75" s="84"/>
      <c r="I75" s="84"/>
      <c r="J75" s="84"/>
      <c r="K75" s="84"/>
      <c r="L75" s="84"/>
      <c r="M75" s="84"/>
      <c r="N75" s="84"/>
      <c r="O75" s="84"/>
      <c r="P75" s="199"/>
      <c r="Q75" s="394">
        <v>25.99</v>
      </c>
      <c r="R75" s="162">
        <f>0.8*Q75</f>
        <v>20.792</v>
      </c>
      <c r="S75" s="165"/>
      <c r="T75" s="166">
        <f>S75*R75</f>
        <v>0</v>
      </c>
    </row>
    <row r="76" spans="1:20" ht="9.75">
      <c r="A76" s="417"/>
      <c r="B76" s="419"/>
      <c r="C76" s="403"/>
      <c r="D76" s="84" t="s">
        <v>481</v>
      </c>
      <c r="E76" s="84" t="s">
        <v>485</v>
      </c>
      <c r="F76" s="199"/>
      <c r="G76" s="84"/>
      <c r="H76" s="84"/>
      <c r="I76" s="84"/>
      <c r="J76" s="84"/>
      <c r="K76" s="84"/>
      <c r="L76" s="84"/>
      <c r="M76" s="84"/>
      <c r="N76" s="84"/>
      <c r="O76" s="84"/>
      <c r="P76" s="199"/>
      <c r="Q76" s="394"/>
      <c r="R76" s="165"/>
      <c r="S76" s="165"/>
      <c r="T76" s="166">
        <f>S76*R75</f>
        <v>0</v>
      </c>
    </row>
    <row r="77" spans="1:20" ht="10.5" thickBot="1">
      <c r="A77" s="418"/>
      <c r="B77" s="420"/>
      <c r="C77" s="404"/>
      <c r="D77" s="96" t="s">
        <v>420</v>
      </c>
      <c r="E77" s="96" t="s">
        <v>486</v>
      </c>
      <c r="F77" s="202"/>
      <c r="G77" s="96"/>
      <c r="H77" s="96"/>
      <c r="I77" s="96"/>
      <c r="J77" s="96"/>
      <c r="K77" s="96"/>
      <c r="L77" s="96"/>
      <c r="M77" s="96"/>
      <c r="N77" s="96"/>
      <c r="O77" s="96"/>
      <c r="P77" s="202"/>
      <c r="Q77" s="395"/>
      <c r="R77" s="203"/>
      <c r="S77" s="203"/>
      <c r="T77" s="175">
        <f>S77*R75</f>
        <v>0</v>
      </c>
    </row>
    <row r="78" spans="1:18" ht="9.75">
      <c r="A78" s="67"/>
      <c r="B78" s="67"/>
      <c r="C78" s="115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116"/>
      <c r="R78" s="116"/>
    </row>
    <row r="79" spans="19:20" ht="9.75">
      <c r="S79" s="155" t="s">
        <v>126</v>
      </c>
      <c r="T79" s="57">
        <f>SUM(T6:T77)</f>
        <v>0</v>
      </c>
    </row>
  </sheetData>
  <sheetProtection/>
  <mergeCells count="53">
    <mergeCell ref="A1:S1"/>
    <mergeCell ref="A6:A12"/>
    <mergeCell ref="B9:C12"/>
    <mergeCell ref="B6:C8"/>
    <mergeCell ref="B15:C21"/>
    <mergeCell ref="Q15:Q21"/>
    <mergeCell ref="Q22:Q26"/>
    <mergeCell ref="F3:P3"/>
    <mergeCell ref="B3:D3"/>
    <mergeCell ref="Q51:Q52"/>
    <mergeCell ref="Q34:Q38"/>
    <mergeCell ref="Q27:Q33"/>
    <mergeCell ref="A41:A44"/>
    <mergeCell ref="C41:C42"/>
    <mergeCell ref="Q41:Q42"/>
    <mergeCell ref="C43:C44"/>
    <mergeCell ref="Q43:Q44"/>
    <mergeCell ref="B41:B44"/>
    <mergeCell ref="A15:A38"/>
    <mergeCell ref="A53:A69"/>
    <mergeCell ref="B70:B71"/>
    <mergeCell ref="Q67:Q69"/>
    <mergeCell ref="A45:A52"/>
    <mergeCell ref="C45:C46"/>
    <mergeCell ref="Q45:Q46"/>
    <mergeCell ref="C47:C48"/>
    <mergeCell ref="Q47:Q48"/>
    <mergeCell ref="C49:C50"/>
    <mergeCell ref="C51:C52"/>
    <mergeCell ref="A70:A77"/>
    <mergeCell ref="C72:C74"/>
    <mergeCell ref="Q72:Q74"/>
    <mergeCell ref="C75:C77"/>
    <mergeCell ref="Q75:Q77"/>
    <mergeCell ref="B72:B77"/>
    <mergeCell ref="C67:C69"/>
    <mergeCell ref="Q49:Q50"/>
    <mergeCell ref="C55:C57"/>
    <mergeCell ref="Q55:Q57"/>
    <mergeCell ref="C61:C63"/>
    <mergeCell ref="Q61:Q63"/>
    <mergeCell ref="Q58:Q60"/>
    <mergeCell ref="C58:C60"/>
    <mergeCell ref="C64:C66"/>
    <mergeCell ref="Q64:Q66"/>
    <mergeCell ref="B61:B69"/>
    <mergeCell ref="B55:B60"/>
    <mergeCell ref="B53:B54"/>
    <mergeCell ref="B49:B52"/>
    <mergeCell ref="B45:B48"/>
    <mergeCell ref="B34:C38"/>
    <mergeCell ref="B27:C33"/>
    <mergeCell ref="B22:C26"/>
  </mergeCells>
  <printOptions/>
  <pageMargins left="0.7" right="0.7" top="0.75" bottom="0.75" header="0.3" footer="0.3"/>
  <pageSetup fitToHeight="1" fitToWidth="1" horizontalDpi="600" verticalDpi="600" orientation="portrait" scale="66"/>
  <headerFooter alignWithMargins="0">
    <oddHeader>&amp;C&amp;"Arial,Regular"&amp;8Page 3</oddHeader>
    <oddFooter>&amp;C&amp;"Arial,Regular"&amp;8www.finisinc.com
Toll Free: (888) 333-4647  •  Fax: (925) 454-0066&amp;R&amp;"Arial,Italic"&amp;8continued on next page...&amp;"-,Regular"&amp;11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zoomScale="125" zoomScaleNormal="125" workbookViewId="0" topLeftCell="A16">
      <selection activeCell="G71" sqref="G71:J71"/>
    </sheetView>
  </sheetViews>
  <sheetFormatPr defaultColWidth="11.19921875" defaultRowHeight="15"/>
  <cols>
    <col min="1" max="1" width="4.5" style="57" customWidth="1"/>
    <col min="2" max="2" width="8.69921875" style="123" customWidth="1"/>
    <col min="3" max="3" width="6.19921875" style="123" customWidth="1"/>
    <col min="4" max="4" width="8.19921875" style="123" customWidth="1"/>
    <col min="5" max="5" width="3.19921875" style="123" customWidth="1"/>
    <col min="6" max="13" width="3.19921875" style="57" customWidth="1"/>
    <col min="14" max="15" width="3.19921875" style="121" customWidth="1"/>
    <col min="16" max="17" width="2.19921875" style="57" customWidth="1"/>
    <col min="18" max="18" width="4.69921875" style="57" customWidth="1"/>
    <col min="19" max="19" width="7.3984375" style="57" customWidth="1"/>
    <col min="20" max="16384" width="8" style="57" customWidth="1"/>
  </cols>
  <sheetData>
    <row r="1" spans="1:20" ht="18" customHeight="1">
      <c r="A1" s="612" t="s">
        <v>306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</row>
    <row r="2" spans="1:15" s="66" customFormat="1" ht="15.75" thickBot="1">
      <c r="A2" s="138" t="s">
        <v>487</v>
      </c>
      <c r="B2" s="118"/>
      <c r="C2" s="118"/>
      <c r="D2" s="204"/>
      <c r="E2" s="204"/>
      <c r="F2" s="120"/>
      <c r="N2" s="121"/>
      <c r="O2" s="121"/>
    </row>
    <row r="3" spans="1:20" ht="11.25" customHeight="1" thickBot="1">
      <c r="A3" s="63" t="s">
        <v>135</v>
      </c>
      <c r="B3" s="205" t="s">
        <v>136</v>
      </c>
      <c r="C3" s="206"/>
      <c r="D3" s="63" t="s">
        <v>138</v>
      </c>
      <c r="E3" s="481" t="s">
        <v>300</v>
      </c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79" t="s">
        <v>139</v>
      </c>
      <c r="Q3" s="580"/>
      <c r="R3" s="64" t="s">
        <v>301</v>
      </c>
      <c r="S3" s="64" t="s">
        <v>75</v>
      </c>
      <c r="T3" s="63" t="s">
        <v>78</v>
      </c>
    </row>
    <row r="4" spans="1:24" s="56" customFormat="1" ht="6" customHeight="1" thickBot="1">
      <c r="A4" s="67"/>
      <c r="B4" s="157"/>
      <c r="C4" s="157"/>
      <c r="D4" s="69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69"/>
      <c r="Q4" s="69"/>
      <c r="R4" s="69"/>
      <c r="S4" s="69"/>
      <c r="T4" s="69"/>
      <c r="U4" s="69"/>
      <c r="V4" s="62"/>
      <c r="W4" s="62"/>
      <c r="X4" s="59"/>
    </row>
    <row r="5" spans="1:20" s="56" customFormat="1" ht="10.5" thickBot="1">
      <c r="A5" s="208" t="s">
        <v>488</v>
      </c>
      <c r="B5" s="209"/>
      <c r="C5" s="209"/>
      <c r="D5" s="210"/>
      <c r="E5" s="158">
        <v>20</v>
      </c>
      <c r="F5" s="159">
        <v>22</v>
      </c>
      <c r="G5" s="159">
        <v>24</v>
      </c>
      <c r="H5" s="159">
        <v>26</v>
      </c>
      <c r="I5" s="159">
        <v>28</v>
      </c>
      <c r="J5" s="159">
        <v>30</v>
      </c>
      <c r="K5" s="159">
        <v>32</v>
      </c>
      <c r="L5" s="159">
        <v>34</v>
      </c>
      <c r="M5" s="159">
        <v>36</v>
      </c>
      <c r="N5" s="159">
        <v>38</v>
      </c>
      <c r="O5" s="160">
        <v>40</v>
      </c>
      <c r="P5" s="69"/>
      <c r="Q5" s="62"/>
      <c r="R5" s="62"/>
      <c r="S5" s="62"/>
      <c r="T5" s="59"/>
    </row>
    <row r="6" spans="1:20" ht="12" customHeight="1">
      <c r="A6" s="570">
        <v>41</v>
      </c>
      <c r="B6" s="667" t="s">
        <v>304</v>
      </c>
      <c r="C6" s="211" t="s">
        <v>305</v>
      </c>
      <c r="D6" s="212" t="s">
        <v>545</v>
      </c>
      <c r="E6" s="213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652">
        <v>25.99</v>
      </c>
      <c r="Q6" s="653"/>
      <c r="R6" s="657">
        <v>13</v>
      </c>
      <c r="S6" s="214"/>
      <c r="T6" s="212"/>
    </row>
    <row r="7" spans="1:20" ht="12" customHeight="1" thickBot="1">
      <c r="A7" s="418"/>
      <c r="B7" s="668"/>
      <c r="C7" s="172" t="s">
        <v>52</v>
      </c>
      <c r="D7" s="215" t="s">
        <v>546</v>
      </c>
      <c r="E7" s="216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4"/>
      <c r="Q7" s="592"/>
      <c r="R7" s="569"/>
      <c r="S7" s="97"/>
      <c r="T7" s="175"/>
    </row>
    <row r="8" spans="1:19" s="221" customFormat="1" ht="18.75" customHeight="1" thickBot="1">
      <c r="A8" s="217"/>
      <c r="B8" s="218"/>
      <c r="C8" s="218"/>
      <c r="D8" s="219"/>
      <c r="E8" s="219"/>
      <c r="F8" s="220"/>
      <c r="N8" s="222"/>
      <c r="O8" s="222"/>
      <c r="S8" s="223"/>
    </row>
    <row r="9" spans="1:19" s="66" customFormat="1" ht="15" customHeight="1" thickBot="1">
      <c r="A9" s="63" t="s">
        <v>135</v>
      </c>
      <c r="B9" s="664" t="s">
        <v>136</v>
      </c>
      <c r="C9" s="665"/>
      <c r="D9" s="666"/>
      <c r="E9" s="618" t="s">
        <v>137</v>
      </c>
      <c r="F9" s="619"/>
      <c r="G9" s="618" t="s">
        <v>138</v>
      </c>
      <c r="H9" s="626"/>
      <c r="I9" s="626"/>
      <c r="J9" s="619"/>
      <c r="K9" s="655" t="s">
        <v>139</v>
      </c>
      <c r="L9" s="656"/>
      <c r="M9" s="224">
        <v>0.2</v>
      </c>
      <c r="N9" s="224"/>
      <c r="O9" s="618" t="s">
        <v>75</v>
      </c>
      <c r="P9" s="626"/>
      <c r="Q9" s="619"/>
      <c r="R9" s="618" t="s">
        <v>78</v>
      </c>
      <c r="S9" s="619"/>
    </row>
    <row r="10" spans="1:14" s="66" customFormat="1" ht="6" customHeight="1">
      <c r="A10" s="67"/>
      <c r="B10" s="157"/>
      <c r="C10" s="157"/>
      <c r="D10" s="115"/>
      <c r="E10" s="115"/>
      <c r="F10" s="67"/>
      <c r="K10" s="121"/>
      <c r="L10" s="121"/>
      <c r="M10" s="121"/>
      <c r="N10" s="121"/>
    </row>
    <row r="11" spans="1:14" s="66" customFormat="1" ht="10.5" thickBot="1">
      <c r="A11" s="70" t="s">
        <v>489</v>
      </c>
      <c r="B11" s="157"/>
      <c r="C11" s="157"/>
      <c r="D11" s="115"/>
      <c r="E11" s="115"/>
      <c r="F11" s="67"/>
      <c r="K11" s="121"/>
      <c r="L11" s="121"/>
      <c r="M11" s="121"/>
      <c r="N11" s="121"/>
    </row>
    <row r="12" spans="1:19" s="66" customFormat="1" ht="11.25" customHeight="1" thickBot="1">
      <c r="A12" s="472">
        <v>43</v>
      </c>
      <c r="B12" s="658" t="s">
        <v>490</v>
      </c>
      <c r="C12" s="658"/>
      <c r="D12" s="658"/>
      <c r="E12" s="648" t="s">
        <v>491</v>
      </c>
      <c r="F12" s="649"/>
      <c r="G12" s="636" t="s">
        <v>492</v>
      </c>
      <c r="H12" s="637"/>
      <c r="I12" s="637"/>
      <c r="J12" s="558"/>
      <c r="K12" s="609">
        <v>79.99</v>
      </c>
      <c r="L12" s="610"/>
      <c r="M12" s="609">
        <f>0.8*K12</f>
        <v>63.992</v>
      </c>
      <c r="N12" s="610"/>
      <c r="O12" s="578"/>
      <c r="P12" s="578"/>
      <c r="Q12" s="578"/>
      <c r="R12" s="553">
        <f>M12*$O$12</f>
        <v>0</v>
      </c>
      <c r="S12" s="611"/>
    </row>
    <row r="13" spans="1:19" s="66" customFormat="1" ht="11.25" customHeight="1" thickBot="1">
      <c r="A13" s="473"/>
      <c r="B13" s="659"/>
      <c r="C13" s="659"/>
      <c r="D13" s="659"/>
      <c r="E13" s="640" t="s">
        <v>493</v>
      </c>
      <c r="F13" s="641"/>
      <c r="G13" s="623" t="s">
        <v>494</v>
      </c>
      <c r="H13" s="624"/>
      <c r="I13" s="624"/>
      <c r="J13" s="625"/>
      <c r="K13" s="601"/>
      <c r="L13" s="602"/>
      <c r="M13" s="601"/>
      <c r="N13" s="602"/>
      <c r="O13" s="613"/>
      <c r="P13" s="613"/>
      <c r="Q13" s="613"/>
      <c r="R13" s="553">
        <f>M13*$O$12</f>
        <v>0</v>
      </c>
      <c r="S13" s="611"/>
    </row>
    <row r="14" spans="1:19" s="66" customFormat="1" ht="11.25" customHeight="1" thickBot="1">
      <c r="A14" s="473"/>
      <c r="B14" s="659"/>
      <c r="C14" s="659"/>
      <c r="D14" s="659"/>
      <c r="E14" s="640" t="s">
        <v>495</v>
      </c>
      <c r="F14" s="641"/>
      <c r="G14" s="623" t="s">
        <v>703</v>
      </c>
      <c r="H14" s="624"/>
      <c r="I14" s="624"/>
      <c r="J14" s="625"/>
      <c r="K14" s="601"/>
      <c r="L14" s="602"/>
      <c r="M14" s="601"/>
      <c r="N14" s="602"/>
      <c r="O14" s="613"/>
      <c r="P14" s="613"/>
      <c r="Q14" s="613"/>
      <c r="R14" s="553">
        <f>M14*$O$12</f>
        <v>0</v>
      </c>
      <c r="S14" s="611"/>
    </row>
    <row r="15" spans="1:19" s="66" customFormat="1" ht="11.25" customHeight="1" thickBot="1">
      <c r="A15" s="473"/>
      <c r="B15" s="659"/>
      <c r="C15" s="659"/>
      <c r="D15" s="659"/>
      <c r="E15" s="640" t="s">
        <v>704</v>
      </c>
      <c r="F15" s="641"/>
      <c r="G15" s="623" t="s">
        <v>705</v>
      </c>
      <c r="H15" s="624"/>
      <c r="I15" s="624"/>
      <c r="J15" s="625"/>
      <c r="K15" s="601"/>
      <c r="L15" s="602"/>
      <c r="M15" s="601"/>
      <c r="N15" s="602"/>
      <c r="O15" s="613"/>
      <c r="P15" s="613"/>
      <c r="Q15" s="613"/>
      <c r="R15" s="553">
        <f>M15*$O$12</f>
        <v>0</v>
      </c>
      <c r="S15" s="611"/>
    </row>
    <row r="16" spans="1:19" s="66" customFormat="1" ht="11.25" customHeight="1" thickBot="1">
      <c r="A16" s="473"/>
      <c r="B16" s="659"/>
      <c r="C16" s="659"/>
      <c r="D16" s="659"/>
      <c r="E16" s="640" t="s">
        <v>706</v>
      </c>
      <c r="F16" s="641"/>
      <c r="G16" s="623" t="s">
        <v>707</v>
      </c>
      <c r="H16" s="624"/>
      <c r="I16" s="624"/>
      <c r="J16" s="625"/>
      <c r="K16" s="603"/>
      <c r="L16" s="604"/>
      <c r="M16" s="603"/>
      <c r="N16" s="604"/>
      <c r="O16" s="613"/>
      <c r="P16" s="613"/>
      <c r="Q16" s="613"/>
      <c r="R16" s="553">
        <f>M16*$O$12</f>
        <v>0</v>
      </c>
      <c r="S16" s="611"/>
    </row>
    <row r="17" spans="1:19" s="66" customFormat="1" ht="11.25" customHeight="1" thickBot="1">
      <c r="A17" s="473"/>
      <c r="B17" s="400" t="s">
        <v>708</v>
      </c>
      <c r="C17" s="400"/>
      <c r="D17" s="400"/>
      <c r="E17" s="638" t="s">
        <v>491</v>
      </c>
      <c r="F17" s="639"/>
      <c r="G17" s="620" t="s">
        <v>709</v>
      </c>
      <c r="H17" s="621"/>
      <c r="I17" s="621"/>
      <c r="J17" s="622"/>
      <c r="K17" s="597">
        <v>59.99</v>
      </c>
      <c r="L17" s="598"/>
      <c r="M17" s="597">
        <f>0.8*K17</f>
        <v>47.992000000000004</v>
      </c>
      <c r="N17" s="598"/>
      <c r="O17" s="616"/>
      <c r="P17" s="616"/>
      <c r="Q17" s="616"/>
      <c r="R17" s="553">
        <f>M17*$O$17</f>
        <v>0</v>
      </c>
      <c r="S17" s="611"/>
    </row>
    <row r="18" spans="1:19" s="66" customFormat="1" ht="11.25" customHeight="1" thickBot="1">
      <c r="A18" s="473"/>
      <c r="B18" s="400"/>
      <c r="C18" s="400"/>
      <c r="D18" s="400"/>
      <c r="E18" s="638" t="s">
        <v>493</v>
      </c>
      <c r="F18" s="639"/>
      <c r="G18" s="620" t="s">
        <v>710</v>
      </c>
      <c r="H18" s="621"/>
      <c r="I18" s="621"/>
      <c r="J18" s="622"/>
      <c r="K18" s="540"/>
      <c r="L18" s="541"/>
      <c r="M18" s="540"/>
      <c r="N18" s="541"/>
      <c r="O18" s="614"/>
      <c r="P18" s="614"/>
      <c r="Q18" s="614"/>
      <c r="R18" s="553">
        <f>M18*$O$17</f>
        <v>0</v>
      </c>
      <c r="S18" s="611"/>
    </row>
    <row r="19" spans="1:19" s="66" customFormat="1" ht="11.25" customHeight="1" thickBot="1">
      <c r="A19" s="473"/>
      <c r="B19" s="400"/>
      <c r="C19" s="400"/>
      <c r="D19" s="400"/>
      <c r="E19" s="638" t="s">
        <v>495</v>
      </c>
      <c r="F19" s="639"/>
      <c r="G19" s="620" t="s">
        <v>711</v>
      </c>
      <c r="H19" s="621"/>
      <c r="I19" s="621"/>
      <c r="J19" s="622"/>
      <c r="K19" s="540"/>
      <c r="L19" s="541"/>
      <c r="M19" s="540"/>
      <c r="N19" s="541"/>
      <c r="O19" s="614"/>
      <c r="P19" s="614"/>
      <c r="Q19" s="614"/>
      <c r="R19" s="553">
        <f>M19*$O$17</f>
        <v>0</v>
      </c>
      <c r="S19" s="611"/>
    </row>
    <row r="20" spans="1:19" s="66" customFormat="1" ht="11.25" customHeight="1" thickBot="1">
      <c r="A20" s="473"/>
      <c r="B20" s="400"/>
      <c r="C20" s="400"/>
      <c r="D20" s="400"/>
      <c r="E20" s="638" t="s">
        <v>704</v>
      </c>
      <c r="F20" s="639"/>
      <c r="G20" s="620" t="s">
        <v>712</v>
      </c>
      <c r="H20" s="621"/>
      <c r="I20" s="621"/>
      <c r="J20" s="622"/>
      <c r="K20" s="540"/>
      <c r="L20" s="541"/>
      <c r="M20" s="540"/>
      <c r="N20" s="541"/>
      <c r="O20" s="614"/>
      <c r="P20" s="614"/>
      <c r="Q20" s="614"/>
      <c r="R20" s="553">
        <f>M20*$O$17</f>
        <v>0</v>
      </c>
      <c r="S20" s="611"/>
    </row>
    <row r="21" spans="1:19" s="66" customFormat="1" ht="11.25" customHeight="1" thickBot="1">
      <c r="A21" s="473"/>
      <c r="B21" s="400"/>
      <c r="C21" s="400"/>
      <c r="D21" s="400"/>
      <c r="E21" s="638" t="s">
        <v>706</v>
      </c>
      <c r="F21" s="639"/>
      <c r="G21" s="620" t="s">
        <v>713</v>
      </c>
      <c r="H21" s="621"/>
      <c r="I21" s="621"/>
      <c r="J21" s="622"/>
      <c r="K21" s="599"/>
      <c r="L21" s="600"/>
      <c r="M21" s="599"/>
      <c r="N21" s="600"/>
      <c r="O21" s="614"/>
      <c r="P21" s="614"/>
      <c r="Q21" s="614"/>
      <c r="R21" s="553">
        <f>M21*$O$17</f>
        <v>0</v>
      </c>
      <c r="S21" s="611"/>
    </row>
    <row r="22" spans="1:19" s="66" customFormat="1" ht="11.25" customHeight="1" thickBot="1">
      <c r="A22" s="473"/>
      <c r="B22" s="659" t="s">
        <v>714</v>
      </c>
      <c r="C22" s="659"/>
      <c r="D22" s="659"/>
      <c r="E22" s="640" t="s">
        <v>491</v>
      </c>
      <c r="F22" s="641"/>
      <c r="G22" s="630" t="s">
        <v>715</v>
      </c>
      <c r="H22" s="631"/>
      <c r="I22" s="631"/>
      <c r="J22" s="632"/>
      <c r="K22" s="525">
        <v>25.99</v>
      </c>
      <c r="L22" s="526"/>
      <c r="M22" s="525">
        <f>0.8*K22</f>
        <v>20.792</v>
      </c>
      <c r="N22" s="526"/>
      <c r="O22" s="566"/>
      <c r="P22" s="566"/>
      <c r="Q22" s="566"/>
      <c r="R22" s="553">
        <f>M22*$O$22</f>
        <v>0</v>
      </c>
      <c r="S22" s="611"/>
    </row>
    <row r="23" spans="1:19" s="66" customFormat="1" ht="11.25" customHeight="1" thickBot="1">
      <c r="A23" s="473"/>
      <c r="B23" s="659"/>
      <c r="C23" s="659"/>
      <c r="D23" s="659"/>
      <c r="E23" s="640" t="s">
        <v>493</v>
      </c>
      <c r="F23" s="641"/>
      <c r="G23" s="630" t="s">
        <v>716</v>
      </c>
      <c r="H23" s="631"/>
      <c r="I23" s="631"/>
      <c r="J23" s="632"/>
      <c r="K23" s="601"/>
      <c r="L23" s="602"/>
      <c r="M23" s="601"/>
      <c r="N23" s="602"/>
      <c r="O23" s="613"/>
      <c r="P23" s="613"/>
      <c r="Q23" s="613"/>
      <c r="R23" s="553">
        <f>M23*$O$22</f>
        <v>0</v>
      </c>
      <c r="S23" s="611"/>
    </row>
    <row r="24" spans="1:19" s="66" customFormat="1" ht="11.25" customHeight="1" thickBot="1">
      <c r="A24" s="473"/>
      <c r="B24" s="659"/>
      <c r="C24" s="659"/>
      <c r="D24" s="659"/>
      <c r="E24" s="640" t="s">
        <v>495</v>
      </c>
      <c r="F24" s="641"/>
      <c r="G24" s="630" t="s">
        <v>508</v>
      </c>
      <c r="H24" s="631"/>
      <c r="I24" s="631"/>
      <c r="J24" s="632"/>
      <c r="K24" s="601"/>
      <c r="L24" s="602"/>
      <c r="M24" s="601"/>
      <c r="N24" s="602"/>
      <c r="O24" s="613"/>
      <c r="P24" s="613"/>
      <c r="Q24" s="613"/>
      <c r="R24" s="553">
        <f>M24*$O$22</f>
        <v>0</v>
      </c>
      <c r="S24" s="611"/>
    </row>
    <row r="25" spans="1:19" s="66" customFormat="1" ht="11.25" customHeight="1" thickBot="1">
      <c r="A25" s="473"/>
      <c r="B25" s="659"/>
      <c r="C25" s="659"/>
      <c r="D25" s="659"/>
      <c r="E25" s="640" t="s">
        <v>704</v>
      </c>
      <c r="F25" s="641"/>
      <c r="G25" s="630" t="s">
        <v>509</v>
      </c>
      <c r="H25" s="631"/>
      <c r="I25" s="631"/>
      <c r="J25" s="632"/>
      <c r="K25" s="601"/>
      <c r="L25" s="602"/>
      <c r="M25" s="601"/>
      <c r="N25" s="602"/>
      <c r="O25" s="613"/>
      <c r="P25" s="613"/>
      <c r="Q25" s="613"/>
      <c r="R25" s="553">
        <f>M25*$O$22</f>
        <v>0</v>
      </c>
      <c r="S25" s="611"/>
    </row>
    <row r="26" spans="1:19" s="66" customFormat="1" ht="11.25" customHeight="1" thickBot="1">
      <c r="A26" s="473"/>
      <c r="B26" s="659"/>
      <c r="C26" s="659"/>
      <c r="D26" s="659"/>
      <c r="E26" s="640" t="s">
        <v>706</v>
      </c>
      <c r="F26" s="641"/>
      <c r="G26" s="630" t="s">
        <v>510</v>
      </c>
      <c r="H26" s="631"/>
      <c r="I26" s="631"/>
      <c r="J26" s="632"/>
      <c r="K26" s="603"/>
      <c r="L26" s="604"/>
      <c r="M26" s="603"/>
      <c r="N26" s="604"/>
      <c r="O26" s="613"/>
      <c r="P26" s="613"/>
      <c r="Q26" s="613"/>
      <c r="R26" s="553">
        <f>M26*$O$22</f>
        <v>0</v>
      </c>
      <c r="S26" s="611"/>
    </row>
    <row r="27" spans="1:19" s="66" customFormat="1" ht="11.25" customHeight="1" thickBot="1">
      <c r="A27" s="473"/>
      <c r="B27" s="400" t="s">
        <v>511</v>
      </c>
      <c r="C27" s="400"/>
      <c r="D27" s="400"/>
      <c r="E27" s="638" t="s">
        <v>491</v>
      </c>
      <c r="F27" s="639"/>
      <c r="G27" s="620" t="s">
        <v>512</v>
      </c>
      <c r="H27" s="621"/>
      <c r="I27" s="621"/>
      <c r="J27" s="622"/>
      <c r="K27" s="597">
        <v>25.99</v>
      </c>
      <c r="L27" s="598"/>
      <c r="M27" s="597">
        <f>0.8*K27</f>
        <v>20.792</v>
      </c>
      <c r="N27" s="598"/>
      <c r="O27" s="460"/>
      <c r="P27" s="460"/>
      <c r="Q27" s="460"/>
      <c r="R27" s="553">
        <f>M27*$O$27</f>
        <v>0</v>
      </c>
      <c r="S27" s="611"/>
    </row>
    <row r="28" spans="1:19" s="66" customFormat="1" ht="11.25" customHeight="1" thickBot="1">
      <c r="A28" s="473"/>
      <c r="B28" s="400"/>
      <c r="C28" s="400"/>
      <c r="D28" s="400"/>
      <c r="E28" s="460" t="s">
        <v>493</v>
      </c>
      <c r="F28" s="460"/>
      <c r="G28" s="620" t="s">
        <v>513</v>
      </c>
      <c r="H28" s="621"/>
      <c r="I28" s="621"/>
      <c r="J28" s="622"/>
      <c r="K28" s="540"/>
      <c r="L28" s="541"/>
      <c r="M28" s="540"/>
      <c r="N28" s="541"/>
      <c r="O28" s="614"/>
      <c r="P28" s="614"/>
      <c r="Q28" s="614"/>
      <c r="R28" s="553">
        <f>M28*$O$27</f>
        <v>0</v>
      </c>
      <c r="S28" s="611"/>
    </row>
    <row r="29" spans="1:19" s="66" customFormat="1" ht="11.25" customHeight="1" thickBot="1">
      <c r="A29" s="473"/>
      <c r="B29" s="400"/>
      <c r="C29" s="400"/>
      <c r="D29" s="400"/>
      <c r="E29" s="460" t="s">
        <v>495</v>
      </c>
      <c r="F29" s="460"/>
      <c r="G29" s="620" t="s">
        <v>275</v>
      </c>
      <c r="H29" s="621"/>
      <c r="I29" s="621"/>
      <c r="J29" s="622"/>
      <c r="K29" s="540"/>
      <c r="L29" s="541"/>
      <c r="M29" s="540"/>
      <c r="N29" s="541"/>
      <c r="O29" s="614"/>
      <c r="P29" s="614"/>
      <c r="Q29" s="614"/>
      <c r="R29" s="553">
        <f>M29*$O$27</f>
        <v>0</v>
      </c>
      <c r="S29" s="611"/>
    </row>
    <row r="30" spans="1:19" s="66" customFormat="1" ht="11.25" customHeight="1" thickBot="1">
      <c r="A30" s="473"/>
      <c r="B30" s="400"/>
      <c r="C30" s="400"/>
      <c r="D30" s="400"/>
      <c r="E30" s="638" t="s">
        <v>704</v>
      </c>
      <c r="F30" s="639"/>
      <c r="G30" s="620" t="s">
        <v>276</v>
      </c>
      <c r="H30" s="621"/>
      <c r="I30" s="621"/>
      <c r="J30" s="622"/>
      <c r="K30" s="540"/>
      <c r="L30" s="541"/>
      <c r="M30" s="540"/>
      <c r="N30" s="541"/>
      <c r="O30" s="614"/>
      <c r="P30" s="614"/>
      <c r="Q30" s="614"/>
      <c r="R30" s="553">
        <f>M30*$O$27</f>
        <v>0</v>
      </c>
      <c r="S30" s="611"/>
    </row>
    <row r="31" spans="1:19" s="66" customFormat="1" ht="11.25" customHeight="1" thickBot="1">
      <c r="A31" s="473"/>
      <c r="B31" s="400"/>
      <c r="C31" s="400"/>
      <c r="D31" s="400"/>
      <c r="E31" s="638" t="s">
        <v>706</v>
      </c>
      <c r="F31" s="639"/>
      <c r="G31" s="620" t="s">
        <v>277</v>
      </c>
      <c r="H31" s="621"/>
      <c r="I31" s="621"/>
      <c r="J31" s="622"/>
      <c r="K31" s="599"/>
      <c r="L31" s="600"/>
      <c r="M31" s="599"/>
      <c r="N31" s="600"/>
      <c r="O31" s="614"/>
      <c r="P31" s="614"/>
      <c r="Q31" s="614"/>
      <c r="R31" s="553">
        <f>M31*$O$27</f>
        <v>0</v>
      </c>
      <c r="S31" s="611"/>
    </row>
    <row r="32" spans="1:19" s="66" customFormat="1" ht="11.25" customHeight="1" thickBot="1">
      <c r="A32" s="473"/>
      <c r="B32" s="660" t="s">
        <v>278</v>
      </c>
      <c r="C32" s="661"/>
      <c r="D32" s="225" t="s">
        <v>52</v>
      </c>
      <c r="E32" s="640" t="s">
        <v>314</v>
      </c>
      <c r="F32" s="641"/>
      <c r="G32" s="623" t="s">
        <v>518</v>
      </c>
      <c r="H32" s="624"/>
      <c r="I32" s="624"/>
      <c r="J32" s="625"/>
      <c r="K32" s="525">
        <v>17.99</v>
      </c>
      <c r="L32" s="526"/>
      <c r="M32" s="525">
        <f>0.8*K32</f>
        <v>14.392</v>
      </c>
      <c r="N32" s="526"/>
      <c r="O32" s="566"/>
      <c r="P32" s="566"/>
      <c r="Q32" s="566"/>
      <c r="R32" s="553">
        <f>M32*$O$32</f>
        <v>0</v>
      </c>
      <c r="S32" s="611"/>
    </row>
    <row r="33" spans="1:19" s="66" customFormat="1" ht="11.25" customHeight="1" thickBot="1">
      <c r="A33" s="473"/>
      <c r="B33" s="662"/>
      <c r="C33" s="663"/>
      <c r="D33" s="225" t="s">
        <v>519</v>
      </c>
      <c r="E33" s="640" t="s">
        <v>314</v>
      </c>
      <c r="F33" s="641"/>
      <c r="G33" s="623" t="s">
        <v>520</v>
      </c>
      <c r="H33" s="624"/>
      <c r="I33" s="624"/>
      <c r="J33" s="625"/>
      <c r="K33" s="603"/>
      <c r="L33" s="604"/>
      <c r="M33" s="603"/>
      <c r="N33" s="604"/>
      <c r="O33" s="613"/>
      <c r="P33" s="613"/>
      <c r="Q33" s="613"/>
      <c r="R33" s="553">
        <f>M33*$O$32</f>
        <v>0</v>
      </c>
      <c r="S33" s="611"/>
    </row>
    <row r="34" spans="1:19" s="66" customFormat="1" ht="11.25" customHeight="1" thickBot="1">
      <c r="A34" s="473"/>
      <c r="B34" s="573" t="s">
        <v>521</v>
      </c>
      <c r="C34" s="574"/>
      <c r="D34" s="112" t="s">
        <v>52</v>
      </c>
      <c r="E34" s="638" t="s">
        <v>314</v>
      </c>
      <c r="F34" s="639"/>
      <c r="G34" s="620" t="s">
        <v>522</v>
      </c>
      <c r="H34" s="621"/>
      <c r="I34" s="621"/>
      <c r="J34" s="622"/>
      <c r="K34" s="597">
        <v>17.99</v>
      </c>
      <c r="L34" s="598"/>
      <c r="M34" s="597">
        <f>0.8*K34</f>
        <v>14.392</v>
      </c>
      <c r="N34" s="598"/>
      <c r="O34" s="460"/>
      <c r="P34" s="460"/>
      <c r="Q34" s="460"/>
      <c r="R34" s="553">
        <f>M34*$O$34</f>
        <v>0</v>
      </c>
      <c r="S34" s="611"/>
    </row>
    <row r="35" spans="1:19" s="66" customFormat="1" ht="11.25" customHeight="1" thickBot="1">
      <c r="A35" s="474"/>
      <c r="B35" s="575"/>
      <c r="C35" s="576"/>
      <c r="D35" s="195" t="s">
        <v>523</v>
      </c>
      <c r="E35" s="650" t="s">
        <v>314</v>
      </c>
      <c r="F35" s="651"/>
      <c r="G35" s="642" t="s">
        <v>524</v>
      </c>
      <c r="H35" s="643"/>
      <c r="I35" s="643"/>
      <c r="J35" s="556"/>
      <c r="K35" s="607"/>
      <c r="L35" s="608"/>
      <c r="M35" s="607"/>
      <c r="N35" s="608"/>
      <c r="O35" s="615"/>
      <c r="P35" s="615"/>
      <c r="Q35" s="615"/>
      <c r="R35" s="553">
        <f>M35*$O$34</f>
        <v>0</v>
      </c>
      <c r="S35" s="611"/>
    </row>
    <row r="36" spans="2:18" s="66" customFormat="1" ht="6" customHeight="1">
      <c r="B36" s="118"/>
      <c r="C36" s="118"/>
      <c r="D36" s="118"/>
      <c r="E36" s="118"/>
      <c r="K36" s="121"/>
      <c r="L36" s="121"/>
      <c r="M36" s="121"/>
      <c r="N36" s="121"/>
      <c r="R36" s="226"/>
    </row>
    <row r="37" spans="1:18" s="66" customFormat="1" ht="11.25" customHeight="1" thickBot="1">
      <c r="A37" s="139" t="s">
        <v>525</v>
      </c>
      <c r="B37" s="118"/>
      <c r="C37" s="118"/>
      <c r="D37" s="118"/>
      <c r="E37" s="118"/>
      <c r="K37" s="121"/>
      <c r="L37" s="121"/>
      <c r="M37" s="121"/>
      <c r="N37" s="121"/>
      <c r="R37" s="226"/>
    </row>
    <row r="38" spans="1:19" s="66" customFormat="1" ht="11.25" customHeight="1" thickBot="1">
      <c r="A38" s="669">
        <v>44</v>
      </c>
      <c r="B38" s="685" t="s">
        <v>526</v>
      </c>
      <c r="C38" s="686"/>
      <c r="D38" s="658" t="s">
        <v>448</v>
      </c>
      <c r="E38" s="648" t="s">
        <v>491</v>
      </c>
      <c r="F38" s="649"/>
      <c r="G38" s="636" t="s">
        <v>290</v>
      </c>
      <c r="H38" s="637"/>
      <c r="I38" s="637"/>
      <c r="J38" s="558"/>
      <c r="K38" s="609">
        <v>29.99</v>
      </c>
      <c r="L38" s="610"/>
      <c r="M38" s="609">
        <f>0.8*K38</f>
        <v>23.992</v>
      </c>
      <c r="N38" s="610"/>
      <c r="O38" s="578"/>
      <c r="P38" s="578"/>
      <c r="Q38" s="578"/>
      <c r="R38" s="553">
        <f>O38*$M$38</f>
        <v>0</v>
      </c>
      <c r="S38" s="611"/>
    </row>
    <row r="39" spans="1:19" s="66" customFormat="1" ht="11.25" customHeight="1" thickBot="1">
      <c r="A39" s="670"/>
      <c r="B39" s="687"/>
      <c r="C39" s="688"/>
      <c r="D39" s="659"/>
      <c r="E39" s="640" t="s">
        <v>493</v>
      </c>
      <c r="F39" s="641"/>
      <c r="G39" s="623" t="s">
        <v>291</v>
      </c>
      <c r="H39" s="624"/>
      <c r="I39" s="624"/>
      <c r="J39" s="625"/>
      <c r="K39" s="601"/>
      <c r="L39" s="602"/>
      <c r="M39" s="601"/>
      <c r="N39" s="602"/>
      <c r="O39" s="613"/>
      <c r="P39" s="613"/>
      <c r="Q39" s="613"/>
      <c r="R39" s="553">
        <f>O39*$M$38</f>
        <v>0</v>
      </c>
      <c r="S39" s="611"/>
    </row>
    <row r="40" spans="1:19" s="66" customFormat="1" ht="11.25" customHeight="1" thickBot="1">
      <c r="A40" s="670"/>
      <c r="B40" s="687"/>
      <c r="C40" s="688"/>
      <c r="D40" s="659"/>
      <c r="E40" s="640" t="s">
        <v>495</v>
      </c>
      <c r="F40" s="641"/>
      <c r="G40" s="623" t="s">
        <v>292</v>
      </c>
      <c r="H40" s="624"/>
      <c r="I40" s="624"/>
      <c r="J40" s="625"/>
      <c r="K40" s="601"/>
      <c r="L40" s="602"/>
      <c r="M40" s="601"/>
      <c r="N40" s="602"/>
      <c r="O40" s="613"/>
      <c r="P40" s="613"/>
      <c r="Q40" s="613"/>
      <c r="R40" s="553">
        <f>O40*$M$38</f>
        <v>0</v>
      </c>
      <c r="S40" s="611"/>
    </row>
    <row r="41" spans="1:19" s="66" customFormat="1" ht="11.25" customHeight="1" thickBot="1">
      <c r="A41" s="670"/>
      <c r="B41" s="689"/>
      <c r="C41" s="663"/>
      <c r="D41" s="659"/>
      <c r="E41" s="640" t="s">
        <v>704</v>
      </c>
      <c r="F41" s="641"/>
      <c r="G41" s="623" t="s">
        <v>293</v>
      </c>
      <c r="H41" s="624"/>
      <c r="I41" s="624"/>
      <c r="J41" s="625"/>
      <c r="K41" s="603"/>
      <c r="L41" s="604"/>
      <c r="M41" s="603"/>
      <c r="N41" s="604"/>
      <c r="O41" s="613"/>
      <c r="P41" s="613"/>
      <c r="Q41" s="613"/>
      <c r="R41" s="553">
        <f>O41*$M$38</f>
        <v>0</v>
      </c>
      <c r="S41" s="611"/>
    </row>
    <row r="42" spans="1:19" s="66" customFormat="1" ht="11.25" customHeight="1" thickBot="1">
      <c r="A42" s="670"/>
      <c r="B42" s="672" t="s">
        <v>530</v>
      </c>
      <c r="C42" s="574"/>
      <c r="D42" s="400" t="s">
        <v>448</v>
      </c>
      <c r="E42" s="638" t="s">
        <v>491</v>
      </c>
      <c r="F42" s="639"/>
      <c r="G42" s="620" t="s">
        <v>531</v>
      </c>
      <c r="H42" s="621"/>
      <c r="I42" s="621"/>
      <c r="J42" s="622"/>
      <c r="K42" s="597">
        <v>29.99</v>
      </c>
      <c r="L42" s="598"/>
      <c r="M42" s="597">
        <f>0.8*K42</f>
        <v>23.992</v>
      </c>
      <c r="N42" s="598"/>
      <c r="O42" s="460"/>
      <c r="P42" s="460"/>
      <c r="Q42" s="460"/>
      <c r="R42" s="553">
        <f aca="true" t="shared" si="0" ref="R42:R49">O42*$M$42</f>
        <v>0</v>
      </c>
      <c r="S42" s="611"/>
    </row>
    <row r="43" spans="1:19" s="66" customFormat="1" ht="11.25" customHeight="1" thickBot="1">
      <c r="A43" s="670"/>
      <c r="B43" s="673"/>
      <c r="C43" s="674"/>
      <c r="D43" s="400"/>
      <c r="E43" s="638" t="s">
        <v>493</v>
      </c>
      <c r="F43" s="639"/>
      <c r="G43" s="620" t="s">
        <v>745</v>
      </c>
      <c r="H43" s="621"/>
      <c r="I43" s="621"/>
      <c r="J43" s="622"/>
      <c r="K43" s="540"/>
      <c r="L43" s="541"/>
      <c r="M43" s="540"/>
      <c r="N43" s="541"/>
      <c r="O43" s="614"/>
      <c r="P43" s="614"/>
      <c r="Q43" s="614"/>
      <c r="R43" s="553">
        <f t="shared" si="0"/>
        <v>0</v>
      </c>
      <c r="S43" s="611"/>
    </row>
    <row r="44" spans="1:19" s="66" customFormat="1" ht="11.25" customHeight="1" thickBot="1">
      <c r="A44" s="670"/>
      <c r="B44" s="673"/>
      <c r="C44" s="674"/>
      <c r="D44" s="400"/>
      <c r="E44" s="638" t="s">
        <v>495</v>
      </c>
      <c r="F44" s="639"/>
      <c r="G44" s="620" t="s">
        <v>746</v>
      </c>
      <c r="H44" s="621"/>
      <c r="I44" s="621"/>
      <c r="J44" s="622"/>
      <c r="K44" s="540"/>
      <c r="L44" s="541"/>
      <c r="M44" s="540"/>
      <c r="N44" s="541"/>
      <c r="O44" s="614"/>
      <c r="P44" s="614"/>
      <c r="Q44" s="614"/>
      <c r="R44" s="553">
        <f t="shared" si="0"/>
        <v>0</v>
      </c>
      <c r="S44" s="611"/>
    </row>
    <row r="45" spans="1:19" s="66" customFormat="1" ht="11.25" customHeight="1" thickBot="1">
      <c r="A45" s="670"/>
      <c r="B45" s="673"/>
      <c r="C45" s="674"/>
      <c r="D45" s="400"/>
      <c r="E45" s="638" t="s">
        <v>704</v>
      </c>
      <c r="F45" s="639"/>
      <c r="G45" s="620" t="s">
        <v>747</v>
      </c>
      <c r="H45" s="621"/>
      <c r="I45" s="621"/>
      <c r="J45" s="622"/>
      <c r="K45" s="540"/>
      <c r="L45" s="541"/>
      <c r="M45" s="540"/>
      <c r="N45" s="541"/>
      <c r="O45" s="614"/>
      <c r="P45" s="614"/>
      <c r="Q45" s="614"/>
      <c r="R45" s="553">
        <f t="shared" si="0"/>
        <v>0</v>
      </c>
      <c r="S45" s="611"/>
    </row>
    <row r="46" spans="1:19" s="66" customFormat="1" ht="11.25" customHeight="1" thickBot="1">
      <c r="A46" s="670"/>
      <c r="B46" s="673"/>
      <c r="C46" s="674"/>
      <c r="D46" s="400" t="s">
        <v>305</v>
      </c>
      <c r="E46" s="638" t="s">
        <v>491</v>
      </c>
      <c r="F46" s="639"/>
      <c r="G46" s="620" t="s">
        <v>748</v>
      </c>
      <c r="H46" s="621"/>
      <c r="I46" s="621"/>
      <c r="J46" s="622"/>
      <c r="K46" s="540"/>
      <c r="L46" s="541"/>
      <c r="M46" s="540"/>
      <c r="N46" s="541"/>
      <c r="O46" s="614"/>
      <c r="P46" s="614"/>
      <c r="Q46" s="614"/>
      <c r="R46" s="553">
        <f t="shared" si="0"/>
        <v>0</v>
      </c>
      <c r="S46" s="611"/>
    </row>
    <row r="47" spans="1:19" s="66" customFormat="1" ht="11.25" customHeight="1" thickBot="1">
      <c r="A47" s="670"/>
      <c r="B47" s="673"/>
      <c r="C47" s="674"/>
      <c r="D47" s="400"/>
      <c r="E47" s="638" t="s">
        <v>493</v>
      </c>
      <c r="F47" s="639"/>
      <c r="G47" s="620" t="s">
        <v>749</v>
      </c>
      <c r="H47" s="621"/>
      <c r="I47" s="621"/>
      <c r="J47" s="622"/>
      <c r="K47" s="540"/>
      <c r="L47" s="541"/>
      <c r="M47" s="540"/>
      <c r="N47" s="541"/>
      <c r="O47" s="614"/>
      <c r="P47" s="614"/>
      <c r="Q47" s="614"/>
      <c r="R47" s="553">
        <f t="shared" si="0"/>
        <v>0</v>
      </c>
      <c r="S47" s="611"/>
    </row>
    <row r="48" spans="1:19" s="66" customFormat="1" ht="11.25" customHeight="1" thickBot="1">
      <c r="A48" s="670"/>
      <c r="B48" s="673"/>
      <c r="C48" s="674"/>
      <c r="D48" s="400"/>
      <c r="E48" s="638" t="s">
        <v>495</v>
      </c>
      <c r="F48" s="639"/>
      <c r="G48" s="620" t="s">
        <v>750</v>
      </c>
      <c r="H48" s="621"/>
      <c r="I48" s="621"/>
      <c r="J48" s="622"/>
      <c r="K48" s="540"/>
      <c r="L48" s="541"/>
      <c r="M48" s="540"/>
      <c r="N48" s="541"/>
      <c r="O48" s="614"/>
      <c r="P48" s="614"/>
      <c r="Q48" s="614"/>
      <c r="R48" s="553">
        <f t="shared" si="0"/>
        <v>0</v>
      </c>
      <c r="S48" s="611"/>
    </row>
    <row r="49" spans="1:19" s="66" customFormat="1" ht="11.25" customHeight="1" thickBot="1">
      <c r="A49" s="670"/>
      <c r="B49" s="675"/>
      <c r="C49" s="676"/>
      <c r="D49" s="400"/>
      <c r="E49" s="638" t="s">
        <v>704</v>
      </c>
      <c r="F49" s="639"/>
      <c r="G49" s="620" t="s">
        <v>751</v>
      </c>
      <c r="H49" s="621"/>
      <c r="I49" s="621"/>
      <c r="J49" s="622"/>
      <c r="K49" s="599"/>
      <c r="L49" s="600"/>
      <c r="M49" s="599"/>
      <c r="N49" s="600"/>
      <c r="O49" s="614"/>
      <c r="P49" s="614"/>
      <c r="Q49" s="614"/>
      <c r="R49" s="553">
        <f t="shared" si="0"/>
        <v>0</v>
      </c>
      <c r="S49" s="611"/>
    </row>
    <row r="50" spans="1:19" s="66" customFormat="1" ht="11.25" customHeight="1" thickBot="1">
      <c r="A50" s="670"/>
      <c r="B50" s="677" t="s">
        <v>752</v>
      </c>
      <c r="C50" s="678"/>
      <c r="D50" s="403" t="s">
        <v>448</v>
      </c>
      <c r="E50" s="646" t="s">
        <v>491</v>
      </c>
      <c r="F50" s="647"/>
      <c r="G50" s="627" t="s">
        <v>544</v>
      </c>
      <c r="H50" s="628"/>
      <c r="I50" s="628"/>
      <c r="J50" s="629"/>
      <c r="K50" s="525">
        <v>29.99</v>
      </c>
      <c r="L50" s="526"/>
      <c r="M50" s="525">
        <f>0.8*K50</f>
        <v>23.992</v>
      </c>
      <c r="N50" s="526"/>
      <c r="O50" s="566"/>
      <c r="P50" s="566"/>
      <c r="Q50" s="566"/>
      <c r="R50" s="553">
        <f aca="true" t="shared" si="1" ref="R50:R57">O50*$M$50</f>
        <v>0</v>
      </c>
      <c r="S50" s="611"/>
    </row>
    <row r="51" spans="1:19" s="66" customFormat="1" ht="11.25" customHeight="1" thickBot="1">
      <c r="A51" s="670"/>
      <c r="B51" s="679"/>
      <c r="C51" s="680"/>
      <c r="D51" s="403"/>
      <c r="E51" s="646" t="s">
        <v>493</v>
      </c>
      <c r="F51" s="647"/>
      <c r="G51" s="627" t="s">
        <v>591</v>
      </c>
      <c r="H51" s="628"/>
      <c r="I51" s="628"/>
      <c r="J51" s="629"/>
      <c r="K51" s="601"/>
      <c r="L51" s="602"/>
      <c r="M51" s="601"/>
      <c r="N51" s="602"/>
      <c r="O51" s="613"/>
      <c r="P51" s="613"/>
      <c r="Q51" s="613"/>
      <c r="R51" s="553">
        <f t="shared" si="1"/>
        <v>0</v>
      </c>
      <c r="S51" s="611"/>
    </row>
    <row r="52" spans="1:19" s="66" customFormat="1" ht="11.25" customHeight="1" thickBot="1">
      <c r="A52" s="670"/>
      <c r="B52" s="679"/>
      <c r="C52" s="680"/>
      <c r="D52" s="403"/>
      <c r="E52" s="646" t="s">
        <v>495</v>
      </c>
      <c r="F52" s="647"/>
      <c r="G52" s="627" t="s">
        <v>592</v>
      </c>
      <c r="H52" s="628"/>
      <c r="I52" s="628"/>
      <c r="J52" s="629"/>
      <c r="K52" s="601"/>
      <c r="L52" s="602"/>
      <c r="M52" s="601"/>
      <c r="N52" s="602"/>
      <c r="O52" s="613"/>
      <c r="P52" s="613"/>
      <c r="Q52" s="613"/>
      <c r="R52" s="553">
        <f t="shared" si="1"/>
        <v>0</v>
      </c>
      <c r="S52" s="611"/>
    </row>
    <row r="53" spans="1:19" s="66" customFormat="1" ht="11.25" customHeight="1" thickBot="1">
      <c r="A53" s="670"/>
      <c r="B53" s="679"/>
      <c r="C53" s="680"/>
      <c r="D53" s="403"/>
      <c r="E53" s="646" t="s">
        <v>704</v>
      </c>
      <c r="F53" s="647"/>
      <c r="G53" s="627" t="s">
        <v>593</v>
      </c>
      <c r="H53" s="628"/>
      <c r="I53" s="628"/>
      <c r="J53" s="629"/>
      <c r="K53" s="601"/>
      <c r="L53" s="602"/>
      <c r="M53" s="601"/>
      <c r="N53" s="602"/>
      <c r="O53" s="613"/>
      <c r="P53" s="613"/>
      <c r="Q53" s="613"/>
      <c r="R53" s="553">
        <f t="shared" si="1"/>
        <v>0</v>
      </c>
      <c r="S53" s="611"/>
    </row>
    <row r="54" spans="1:19" s="66" customFormat="1" ht="11.25" customHeight="1" thickBot="1">
      <c r="A54" s="670"/>
      <c r="B54" s="679"/>
      <c r="C54" s="680"/>
      <c r="D54" s="403" t="s">
        <v>305</v>
      </c>
      <c r="E54" s="646" t="s">
        <v>491</v>
      </c>
      <c r="F54" s="647"/>
      <c r="G54" s="627" t="s">
        <v>594</v>
      </c>
      <c r="H54" s="628"/>
      <c r="I54" s="628"/>
      <c r="J54" s="629"/>
      <c r="K54" s="601"/>
      <c r="L54" s="602"/>
      <c r="M54" s="601"/>
      <c r="N54" s="602"/>
      <c r="O54" s="613"/>
      <c r="P54" s="613"/>
      <c r="Q54" s="613"/>
      <c r="R54" s="553">
        <f t="shared" si="1"/>
        <v>0</v>
      </c>
      <c r="S54" s="611"/>
    </row>
    <row r="55" spans="1:19" s="66" customFormat="1" ht="11.25" customHeight="1" thickBot="1">
      <c r="A55" s="670"/>
      <c r="B55" s="679"/>
      <c r="C55" s="680"/>
      <c r="D55" s="403"/>
      <c r="E55" s="646" t="s">
        <v>493</v>
      </c>
      <c r="F55" s="647"/>
      <c r="G55" s="627" t="s">
        <v>595</v>
      </c>
      <c r="H55" s="628"/>
      <c r="I55" s="628"/>
      <c r="J55" s="629"/>
      <c r="K55" s="601"/>
      <c r="L55" s="602"/>
      <c r="M55" s="601"/>
      <c r="N55" s="602"/>
      <c r="O55" s="613"/>
      <c r="P55" s="613"/>
      <c r="Q55" s="613"/>
      <c r="R55" s="553">
        <f t="shared" si="1"/>
        <v>0</v>
      </c>
      <c r="S55" s="611"/>
    </row>
    <row r="56" spans="1:19" s="66" customFormat="1" ht="11.25" customHeight="1" thickBot="1">
      <c r="A56" s="670"/>
      <c r="B56" s="679"/>
      <c r="C56" s="680"/>
      <c r="D56" s="403"/>
      <c r="E56" s="646" t="s">
        <v>495</v>
      </c>
      <c r="F56" s="647"/>
      <c r="G56" s="627" t="s">
        <v>596</v>
      </c>
      <c r="H56" s="628"/>
      <c r="I56" s="628"/>
      <c r="J56" s="629"/>
      <c r="K56" s="601"/>
      <c r="L56" s="602"/>
      <c r="M56" s="601"/>
      <c r="N56" s="602"/>
      <c r="O56" s="613"/>
      <c r="P56" s="613"/>
      <c r="Q56" s="613"/>
      <c r="R56" s="553">
        <f t="shared" si="1"/>
        <v>0</v>
      </c>
      <c r="S56" s="611"/>
    </row>
    <row r="57" spans="1:19" s="66" customFormat="1" ht="11.25" customHeight="1" thickBot="1">
      <c r="A57" s="670"/>
      <c r="B57" s="681"/>
      <c r="C57" s="682"/>
      <c r="D57" s="403"/>
      <c r="E57" s="646" t="s">
        <v>704</v>
      </c>
      <c r="F57" s="647"/>
      <c r="G57" s="627" t="s">
        <v>597</v>
      </c>
      <c r="H57" s="628"/>
      <c r="I57" s="628"/>
      <c r="J57" s="629"/>
      <c r="K57" s="603"/>
      <c r="L57" s="604"/>
      <c r="M57" s="603"/>
      <c r="N57" s="604"/>
      <c r="O57" s="613"/>
      <c r="P57" s="613"/>
      <c r="Q57" s="613"/>
      <c r="R57" s="553">
        <f t="shared" si="1"/>
        <v>0</v>
      </c>
      <c r="S57" s="611"/>
    </row>
    <row r="58" spans="1:19" s="66" customFormat="1" ht="11.25" customHeight="1" thickBot="1">
      <c r="A58" s="670"/>
      <c r="B58" s="672" t="s">
        <v>598</v>
      </c>
      <c r="C58" s="574"/>
      <c r="D58" s="400" t="s">
        <v>448</v>
      </c>
      <c r="E58" s="638" t="s">
        <v>491</v>
      </c>
      <c r="F58" s="639"/>
      <c r="G58" s="620" t="s">
        <v>599</v>
      </c>
      <c r="H58" s="621"/>
      <c r="I58" s="621"/>
      <c r="J58" s="622"/>
      <c r="K58" s="597">
        <v>29.99</v>
      </c>
      <c r="L58" s="598"/>
      <c r="M58" s="597">
        <f>0.8*K58</f>
        <v>23.992</v>
      </c>
      <c r="N58" s="598"/>
      <c r="O58" s="460"/>
      <c r="P58" s="460"/>
      <c r="Q58" s="460"/>
      <c r="R58" s="553">
        <f aca="true" t="shared" si="2" ref="R58:R65">O58*$M$58</f>
        <v>0</v>
      </c>
      <c r="S58" s="611"/>
    </row>
    <row r="59" spans="1:19" s="66" customFormat="1" ht="11.25" customHeight="1" thickBot="1">
      <c r="A59" s="670"/>
      <c r="B59" s="673"/>
      <c r="C59" s="674"/>
      <c r="D59" s="400"/>
      <c r="E59" s="638" t="s">
        <v>493</v>
      </c>
      <c r="F59" s="639"/>
      <c r="G59" s="620" t="s">
        <v>600</v>
      </c>
      <c r="H59" s="621"/>
      <c r="I59" s="621"/>
      <c r="J59" s="622"/>
      <c r="K59" s="540"/>
      <c r="L59" s="541"/>
      <c r="M59" s="540"/>
      <c r="N59" s="541"/>
      <c r="O59" s="614"/>
      <c r="P59" s="614"/>
      <c r="Q59" s="614"/>
      <c r="R59" s="553">
        <f t="shared" si="2"/>
        <v>0</v>
      </c>
      <c r="S59" s="611"/>
    </row>
    <row r="60" spans="1:19" s="66" customFormat="1" ht="11.25" customHeight="1" thickBot="1">
      <c r="A60" s="670"/>
      <c r="B60" s="673"/>
      <c r="C60" s="674"/>
      <c r="D60" s="400"/>
      <c r="E60" s="638" t="s">
        <v>495</v>
      </c>
      <c r="F60" s="639"/>
      <c r="G60" s="620" t="s">
        <v>601</v>
      </c>
      <c r="H60" s="621"/>
      <c r="I60" s="621"/>
      <c r="J60" s="622"/>
      <c r="K60" s="540"/>
      <c r="L60" s="541"/>
      <c r="M60" s="540"/>
      <c r="N60" s="541"/>
      <c r="O60" s="614"/>
      <c r="P60" s="614"/>
      <c r="Q60" s="614"/>
      <c r="R60" s="553">
        <f t="shared" si="2"/>
        <v>0</v>
      </c>
      <c r="S60" s="611"/>
    </row>
    <row r="61" spans="1:19" s="66" customFormat="1" ht="11.25" customHeight="1" thickBot="1">
      <c r="A61" s="670"/>
      <c r="B61" s="673"/>
      <c r="C61" s="674"/>
      <c r="D61" s="400"/>
      <c r="E61" s="638" t="s">
        <v>704</v>
      </c>
      <c r="F61" s="639"/>
      <c r="G61" s="620" t="s">
        <v>602</v>
      </c>
      <c r="H61" s="621"/>
      <c r="I61" s="621"/>
      <c r="J61" s="622"/>
      <c r="K61" s="540"/>
      <c r="L61" s="541"/>
      <c r="M61" s="540"/>
      <c r="N61" s="541"/>
      <c r="O61" s="614"/>
      <c r="P61" s="614"/>
      <c r="Q61" s="614"/>
      <c r="R61" s="553">
        <f t="shared" si="2"/>
        <v>0</v>
      </c>
      <c r="S61" s="611"/>
    </row>
    <row r="62" spans="1:19" s="66" customFormat="1" ht="11.25" customHeight="1" thickBot="1">
      <c r="A62" s="670"/>
      <c r="B62" s="673"/>
      <c r="C62" s="674"/>
      <c r="D62" s="400" t="s">
        <v>305</v>
      </c>
      <c r="E62" s="638" t="s">
        <v>491</v>
      </c>
      <c r="F62" s="639"/>
      <c r="G62" s="620" t="s">
        <v>797</v>
      </c>
      <c r="H62" s="621"/>
      <c r="I62" s="621"/>
      <c r="J62" s="622"/>
      <c r="K62" s="540"/>
      <c r="L62" s="541"/>
      <c r="M62" s="540"/>
      <c r="N62" s="541"/>
      <c r="O62" s="614"/>
      <c r="P62" s="614"/>
      <c r="Q62" s="614"/>
      <c r="R62" s="553">
        <f t="shared" si="2"/>
        <v>0</v>
      </c>
      <c r="S62" s="611"/>
    </row>
    <row r="63" spans="1:19" s="66" customFormat="1" ht="11.25" customHeight="1" thickBot="1">
      <c r="A63" s="670"/>
      <c r="B63" s="673"/>
      <c r="C63" s="674"/>
      <c r="D63" s="400"/>
      <c r="E63" s="638" t="s">
        <v>493</v>
      </c>
      <c r="F63" s="639"/>
      <c r="G63" s="620" t="s">
        <v>798</v>
      </c>
      <c r="H63" s="621"/>
      <c r="I63" s="621"/>
      <c r="J63" s="622"/>
      <c r="K63" s="540"/>
      <c r="L63" s="541"/>
      <c r="M63" s="540"/>
      <c r="N63" s="541"/>
      <c r="O63" s="614"/>
      <c r="P63" s="614"/>
      <c r="Q63" s="614"/>
      <c r="R63" s="553">
        <f t="shared" si="2"/>
        <v>0</v>
      </c>
      <c r="S63" s="611"/>
    </row>
    <row r="64" spans="1:19" s="66" customFormat="1" ht="11.25" customHeight="1" thickBot="1">
      <c r="A64" s="670"/>
      <c r="B64" s="673"/>
      <c r="C64" s="674"/>
      <c r="D64" s="400"/>
      <c r="E64" s="638" t="s">
        <v>495</v>
      </c>
      <c r="F64" s="639"/>
      <c r="G64" s="620" t="s">
        <v>799</v>
      </c>
      <c r="H64" s="621"/>
      <c r="I64" s="621"/>
      <c r="J64" s="622"/>
      <c r="K64" s="540"/>
      <c r="L64" s="541"/>
      <c r="M64" s="540"/>
      <c r="N64" s="541"/>
      <c r="O64" s="614"/>
      <c r="P64" s="614"/>
      <c r="Q64" s="614"/>
      <c r="R64" s="553">
        <f t="shared" si="2"/>
        <v>0</v>
      </c>
      <c r="S64" s="611"/>
    </row>
    <row r="65" spans="1:19" s="66" customFormat="1" ht="11.25" customHeight="1" thickBot="1">
      <c r="A65" s="670"/>
      <c r="B65" s="675"/>
      <c r="C65" s="676"/>
      <c r="D65" s="400"/>
      <c r="E65" s="638" t="s">
        <v>704</v>
      </c>
      <c r="F65" s="639"/>
      <c r="G65" s="620" t="s">
        <v>800</v>
      </c>
      <c r="H65" s="621"/>
      <c r="I65" s="621"/>
      <c r="J65" s="622"/>
      <c r="K65" s="599"/>
      <c r="L65" s="600"/>
      <c r="M65" s="599"/>
      <c r="N65" s="600"/>
      <c r="O65" s="614"/>
      <c r="P65" s="614"/>
      <c r="Q65" s="614"/>
      <c r="R65" s="553">
        <f t="shared" si="2"/>
        <v>0</v>
      </c>
      <c r="S65" s="611"/>
    </row>
    <row r="66" spans="1:19" s="66" customFormat="1" ht="11.25" customHeight="1" thickBot="1">
      <c r="A66" s="670"/>
      <c r="B66" s="677" t="s">
        <v>801</v>
      </c>
      <c r="C66" s="678"/>
      <c r="D66" s="403" t="s">
        <v>613</v>
      </c>
      <c r="E66" s="646" t="s">
        <v>491</v>
      </c>
      <c r="F66" s="647"/>
      <c r="G66" s="627" t="s">
        <v>802</v>
      </c>
      <c r="H66" s="628"/>
      <c r="I66" s="628"/>
      <c r="J66" s="629"/>
      <c r="K66" s="525">
        <v>29.99</v>
      </c>
      <c r="L66" s="526"/>
      <c r="M66" s="525">
        <f>0.8*K66</f>
        <v>23.992</v>
      </c>
      <c r="N66" s="526"/>
      <c r="O66" s="566"/>
      <c r="P66" s="566"/>
      <c r="Q66" s="566"/>
      <c r="R66" s="553">
        <f aca="true" t="shared" si="3" ref="R66:R73">O66*$M$66</f>
        <v>0</v>
      </c>
      <c r="S66" s="611"/>
    </row>
    <row r="67" spans="1:19" s="66" customFormat="1" ht="11.25" customHeight="1" thickBot="1">
      <c r="A67" s="670"/>
      <c r="B67" s="679"/>
      <c r="C67" s="680"/>
      <c r="D67" s="403"/>
      <c r="E67" s="646" t="s">
        <v>493</v>
      </c>
      <c r="F67" s="647"/>
      <c r="G67" s="627" t="s">
        <v>803</v>
      </c>
      <c r="H67" s="628"/>
      <c r="I67" s="628"/>
      <c r="J67" s="629"/>
      <c r="K67" s="601"/>
      <c r="L67" s="602"/>
      <c r="M67" s="601"/>
      <c r="N67" s="602"/>
      <c r="O67" s="613"/>
      <c r="P67" s="613"/>
      <c r="Q67" s="613"/>
      <c r="R67" s="553">
        <f t="shared" si="3"/>
        <v>0</v>
      </c>
      <c r="S67" s="611"/>
    </row>
    <row r="68" spans="1:19" s="66" customFormat="1" ht="11.25" customHeight="1" thickBot="1">
      <c r="A68" s="670"/>
      <c r="B68" s="679"/>
      <c r="C68" s="680"/>
      <c r="D68" s="403"/>
      <c r="E68" s="646" t="s">
        <v>495</v>
      </c>
      <c r="F68" s="647"/>
      <c r="G68" s="627" t="s">
        <v>804</v>
      </c>
      <c r="H68" s="628"/>
      <c r="I68" s="628"/>
      <c r="J68" s="629"/>
      <c r="K68" s="601"/>
      <c r="L68" s="602"/>
      <c r="M68" s="601"/>
      <c r="N68" s="602"/>
      <c r="O68" s="613"/>
      <c r="P68" s="613"/>
      <c r="Q68" s="613"/>
      <c r="R68" s="553">
        <f t="shared" si="3"/>
        <v>0</v>
      </c>
      <c r="S68" s="611"/>
    </row>
    <row r="69" spans="1:19" s="66" customFormat="1" ht="11.25" customHeight="1" thickBot="1">
      <c r="A69" s="670"/>
      <c r="B69" s="679"/>
      <c r="C69" s="680"/>
      <c r="D69" s="403"/>
      <c r="E69" s="646" t="s">
        <v>704</v>
      </c>
      <c r="F69" s="647"/>
      <c r="G69" s="627" t="s">
        <v>805</v>
      </c>
      <c r="H69" s="628"/>
      <c r="I69" s="628"/>
      <c r="J69" s="629"/>
      <c r="K69" s="601"/>
      <c r="L69" s="602"/>
      <c r="M69" s="601"/>
      <c r="N69" s="602"/>
      <c r="O69" s="613"/>
      <c r="P69" s="613"/>
      <c r="Q69" s="613"/>
      <c r="R69" s="553">
        <f t="shared" si="3"/>
        <v>0</v>
      </c>
      <c r="S69" s="611"/>
    </row>
    <row r="70" spans="1:19" s="66" customFormat="1" ht="11.25" customHeight="1" thickBot="1">
      <c r="A70" s="670"/>
      <c r="B70" s="679"/>
      <c r="C70" s="680"/>
      <c r="D70" s="403" t="s">
        <v>806</v>
      </c>
      <c r="E70" s="646" t="s">
        <v>491</v>
      </c>
      <c r="F70" s="647"/>
      <c r="G70" s="627" t="s">
        <v>807</v>
      </c>
      <c r="H70" s="628"/>
      <c r="I70" s="628"/>
      <c r="J70" s="629"/>
      <c r="K70" s="601"/>
      <c r="L70" s="602"/>
      <c r="M70" s="601"/>
      <c r="N70" s="602"/>
      <c r="O70" s="613"/>
      <c r="P70" s="613"/>
      <c r="Q70" s="613"/>
      <c r="R70" s="553">
        <f t="shared" si="3"/>
        <v>0</v>
      </c>
      <c r="S70" s="611"/>
    </row>
    <row r="71" spans="1:19" s="66" customFormat="1" ht="11.25" customHeight="1" thickBot="1">
      <c r="A71" s="670"/>
      <c r="B71" s="679"/>
      <c r="C71" s="680"/>
      <c r="D71" s="403"/>
      <c r="E71" s="646" t="s">
        <v>493</v>
      </c>
      <c r="F71" s="647"/>
      <c r="G71" s="627" t="s">
        <v>808</v>
      </c>
      <c r="H71" s="628"/>
      <c r="I71" s="628"/>
      <c r="J71" s="629"/>
      <c r="K71" s="601"/>
      <c r="L71" s="602"/>
      <c r="M71" s="601"/>
      <c r="N71" s="602"/>
      <c r="O71" s="613"/>
      <c r="P71" s="613"/>
      <c r="Q71" s="613"/>
      <c r="R71" s="553">
        <f t="shared" si="3"/>
        <v>0</v>
      </c>
      <c r="S71" s="611"/>
    </row>
    <row r="72" spans="1:19" s="66" customFormat="1" ht="11.25" customHeight="1" thickBot="1">
      <c r="A72" s="670"/>
      <c r="B72" s="679"/>
      <c r="C72" s="680"/>
      <c r="D72" s="403"/>
      <c r="E72" s="646" t="s">
        <v>495</v>
      </c>
      <c r="F72" s="647"/>
      <c r="G72" s="627" t="s">
        <v>809</v>
      </c>
      <c r="H72" s="628"/>
      <c r="I72" s="628"/>
      <c r="J72" s="629"/>
      <c r="K72" s="601"/>
      <c r="L72" s="602"/>
      <c r="M72" s="601"/>
      <c r="N72" s="602"/>
      <c r="O72" s="613"/>
      <c r="P72" s="613"/>
      <c r="Q72" s="613"/>
      <c r="R72" s="553">
        <f t="shared" si="3"/>
        <v>0</v>
      </c>
      <c r="S72" s="611"/>
    </row>
    <row r="73" spans="1:19" s="66" customFormat="1" ht="11.25" customHeight="1" thickBot="1">
      <c r="A73" s="671"/>
      <c r="B73" s="683"/>
      <c r="C73" s="684"/>
      <c r="D73" s="404"/>
      <c r="E73" s="644" t="s">
        <v>704</v>
      </c>
      <c r="F73" s="645"/>
      <c r="G73" s="633" t="s">
        <v>810</v>
      </c>
      <c r="H73" s="634"/>
      <c r="I73" s="634"/>
      <c r="J73" s="635"/>
      <c r="K73" s="605"/>
      <c r="L73" s="606"/>
      <c r="M73" s="605"/>
      <c r="N73" s="606"/>
      <c r="O73" s="617"/>
      <c r="P73" s="617"/>
      <c r="Q73" s="617"/>
      <c r="R73" s="553">
        <f t="shared" si="3"/>
        <v>0</v>
      </c>
      <c r="S73" s="611"/>
    </row>
    <row r="74" spans="1:19" s="66" customFormat="1" ht="9.75">
      <c r="A74" s="227"/>
      <c r="B74" s="115"/>
      <c r="C74" s="115"/>
      <c r="D74" s="115"/>
      <c r="E74" s="115"/>
      <c r="F74" s="67"/>
      <c r="G74" s="69"/>
      <c r="H74" s="69"/>
      <c r="I74" s="69"/>
      <c r="J74" s="69"/>
      <c r="K74" s="69"/>
      <c r="L74" s="69"/>
      <c r="M74" s="69"/>
      <c r="N74" s="228"/>
      <c r="O74" s="228"/>
      <c r="P74" s="117"/>
      <c r="Q74" s="117"/>
      <c r="S74" s="59"/>
    </row>
    <row r="75" spans="1:19" s="66" customFormat="1" ht="9.75">
      <c r="A75" s="227"/>
      <c r="B75" s="115"/>
      <c r="C75" s="115"/>
      <c r="D75" s="115"/>
      <c r="E75" s="115"/>
      <c r="F75" s="67"/>
      <c r="G75" s="69"/>
      <c r="H75" s="69"/>
      <c r="I75" s="69"/>
      <c r="J75" s="69"/>
      <c r="K75" s="69"/>
      <c r="L75" s="69"/>
      <c r="M75" s="69"/>
      <c r="N75" s="228"/>
      <c r="O75" s="228"/>
      <c r="P75" s="117"/>
      <c r="Q75" s="117"/>
      <c r="R75" s="66" t="s">
        <v>811</v>
      </c>
      <c r="S75" s="122">
        <f>R73+R72+R71+R70+R69+R68+R67+R66+R65+R64+R63+R62+R61+R60+R59+R58+R57+R56+R55+R54+R53+R52+R51+R50+R49+R48+R47+R46+R45+R44+R43+R42+R41+R40+R39+R38+R35+R34+R33+R32+R31+R30+R29+R28+R27+R26+R25+R24+R23+R22+R21+R20+R19+R18+R17+R16+R15+R14+R13+R12</f>
        <v>0</v>
      </c>
    </row>
    <row r="76" spans="1:19" s="66" customFormat="1" ht="9.75">
      <c r="A76" s="227"/>
      <c r="B76" s="115"/>
      <c r="C76" s="115"/>
      <c r="D76" s="115"/>
      <c r="E76" s="115"/>
      <c r="F76" s="67"/>
      <c r="G76" s="69"/>
      <c r="H76" s="69"/>
      <c r="I76" s="69"/>
      <c r="J76" s="69"/>
      <c r="K76" s="69"/>
      <c r="L76" s="69"/>
      <c r="M76" s="69"/>
      <c r="N76" s="228"/>
      <c r="O76" s="228"/>
      <c r="P76" s="117"/>
      <c r="Q76" s="193"/>
      <c r="R76" s="193"/>
      <c r="S76" s="192"/>
    </row>
    <row r="77" spans="1:19" s="66" customFormat="1" ht="9.75">
      <c r="A77" s="227"/>
      <c r="B77" s="115"/>
      <c r="C77" s="115"/>
      <c r="D77" s="115"/>
      <c r="E77" s="115"/>
      <c r="F77" s="67"/>
      <c r="G77" s="69"/>
      <c r="H77" s="69"/>
      <c r="I77" s="69"/>
      <c r="J77" s="69"/>
      <c r="K77" s="69"/>
      <c r="L77" s="69"/>
      <c r="M77" s="69"/>
      <c r="N77" s="228"/>
      <c r="O77" s="228"/>
      <c r="P77" s="117"/>
      <c r="Q77" s="117"/>
      <c r="S77" s="59"/>
    </row>
    <row r="78" spans="1:19" s="66" customFormat="1" ht="9.75">
      <c r="A78" s="227"/>
      <c r="B78" s="115"/>
      <c r="C78" s="115"/>
      <c r="D78" s="115"/>
      <c r="E78" s="115"/>
      <c r="F78" s="67"/>
      <c r="G78" s="69"/>
      <c r="H78" s="69"/>
      <c r="I78" s="69"/>
      <c r="J78" s="69"/>
      <c r="K78" s="69"/>
      <c r="L78" s="69"/>
      <c r="M78" s="69"/>
      <c r="N78" s="228"/>
      <c r="O78" s="228"/>
      <c r="P78" s="117"/>
      <c r="Q78" s="117"/>
      <c r="S78" s="59"/>
    </row>
    <row r="79" spans="1:19" s="66" customFormat="1" ht="9.75">
      <c r="A79" s="227"/>
      <c r="B79" s="115"/>
      <c r="C79" s="115"/>
      <c r="D79" s="115"/>
      <c r="E79" s="115"/>
      <c r="F79" s="67"/>
      <c r="G79" s="69"/>
      <c r="H79" s="69"/>
      <c r="I79" s="69"/>
      <c r="J79" s="69"/>
      <c r="K79" s="69"/>
      <c r="L79" s="69"/>
      <c r="M79" s="69"/>
      <c r="N79" s="228"/>
      <c r="O79" s="228"/>
      <c r="P79" s="117"/>
      <c r="Q79" s="117"/>
      <c r="S79" s="59"/>
    </row>
    <row r="80" spans="1:19" s="66" customFormat="1" ht="9.75">
      <c r="A80" s="227"/>
      <c r="B80" s="115"/>
      <c r="C80" s="115"/>
      <c r="D80" s="115"/>
      <c r="E80" s="115"/>
      <c r="F80" s="67"/>
      <c r="G80" s="69"/>
      <c r="H80" s="69"/>
      <c r="I80" s="69"/>
      <c r="J80" s="69"/>
      <c r="K80" s="69"/>
      <c r="L80" s="69"/>
      <c r="M80" s="69"/>
      <c r="N80" s="228"/>
      <c r="O80" s="228"/>
      <c r="P80" s="117"/>
      <c r="Q80" s="117"/>
      <c r="S80" s="59"/>
    </row>
    <row r="81" spans="1:19" s="66" customFormat="1" ht="9.75">
      <c r="A81" s="227"/>
      <c r="B81" s="115"/>
      <c r="C81" s="115"/>
      <c r="D81" s="115"/>
      <c r="E81" s="115"/>
      <c r="F81" s="67"/>
      <c r="G81" s="69"/>
      <c r="H81" s="69"/>
      <c r="I81" s="69"/>
      <c r="J81" s="69"/>
      <c r="K81" s="69"/>
      <c r="L81" s="69"/>
      <c r="M81" s="69"/>
      <c r="N81" s="228"/>
      <c r="O81" s="228"/>
      <c r="P81" s="117"/>
      <c r="Q81" s="117"/>
      <c r="S81" s="59"/>
    </row>
    <row r="82" spans="1:19" s="66" customFormat="1" ht="9.75">
      <c r="A82" s="227"/>
      <c r="B82" s="115"/>
      <c r="C82" s="115"/>
      <c r="D82" s="115"/>
      <c r="E82" s="115"/>
      <c r="F82" s="67"/>
      <c r="G82" s="69"/>
      <c r="H82" s="69"/>
      <c r="I82" s="69"/>
      <c r="J82" s="69"/>
      <c r="K82" s="69"/>
      <c r="L82" s="69"/>
      <c r="M82" s="69"/>
      <c r="N82" s="228"/>
      <c r="O82" s="228"/>
      <c r="P82" s="117"/>
      <c r="Q82" s="117"/>
      <c r="S82" s="59"/>
    </row>
    <row r="83" spans="1:19" s="66" customFormat="1" ht="9.75">
      <c r="A83" s="227"/>
      <c r="B83" s="115"/>
      <c r="C83" s="115"/>
      <c r="D83" s="115"/>
      <c r="E83" s="115"/>
      <c r="F83" s="67"/>
      <c r="G83" s="69"/>
      <c r="H83" s="69"/>
      <c r="I83" s="69"/>
      <c r="J83" s="69"/>
      <c r="K83" s="69"/>
      <c r="L83" s="69"/>
      <c r="M83" s="69"/>
      <c r="N83" s="228"/>
      <c r="O83" s="228"/>
      <c r="P83" s="117"/>
      <c r="Q83" s="117"/>
      <c r="S83" s="59"/>
    </row>
    <row r="84" spans="1:19" s="66" customFormat="1" ht="9.75">
      <c r="A84" s="227"/>
      <c r="B84" s="115"/>
      <c r="C84" s="115"/>
      <c r="D84" s="115"/>
      <c r="E84" s="115"/>
      <c r="F84" s="67"/>
      <c r="G84" s="69"/>
      <c r="H84" s="69"/>
      <c r="I84" s="69"/>
      <c r="J84" s="69"/>
      <c r="K84" s="69"/>
      <c r="L84" s="69"/>
      <c r="M84" s="69"/>
      <c r="N84" s="228"/>
      <c r="O84" s="228"/>
      <c r="P84" s="117"/>
      <c r="Q84" s="155"/>
      <c r="S84" s="59"/>
    </row>
    <row r="85" ht="9.75">
      <c r="S85" s="56"/>
    </row>
    <row r="86" ht="9.75">
      <c r="S86" s="56"/>
    </row>
    <row r="87" ht="9.75">
      <c r="S87" s="56"/>
    </row>
    <row r="88" ht="9.75">
      <c r="S88" s="56"/>
    </row>
    <row r="89" ht="9.75">
      <c r="S89" s="56"/>
    </row>
    <row r="90" ht="9.75">
      <c r="S90" s="56"/>
    </row>
    <row r="91" ht="9.75">
      <c r="S91" s="56"/>
    </row>
    <row r="92" ht="9.75">
      <c r="S92" s="56"/>
    </row>
    <row r="93" ht="9.75">
      <c r="S93" s="56"/>
    </row>
    <row r="94" ht="9.75">
      <c r="S94" s="56"/>
    </row>
    <row r="95" ht="9.75">
      <c r="S95" s="56"/>
    </row>
    <row r="96" ht="9.75">
      <c r="S96" s="56"/>
    </row>
    <row r="97" ht="9.75">
      <c r="S97" s="56"/>
    </row>
    <row r="98" ht="9.75">
      <c r="S98" s="56"/>
    </row>
    <row r="99" ht="9.75">
      <c r="S99" s="56"/>
    </row>
    <row r="100" ht="9.75">
      <c r="S100" s="56"/>
    </row>
    <row r="101" ht="9.75">
      <c r="S101" s="56"/>
    </row>
    <row r="102" ht="9.75">
      <c r="S102" s="56"/>
    </row>
    <row r="103" ht="9.75">
      <c r="S103" s="56"/>
    </row>
    <row r="104" ht="9.75">
      <c r="S104" s="56"/>
    </row>
    <row r="105" ht="9.75">
      <c r="S105" s="56"/>
    </row>
    <row r="106" ht="9.75">
      <c r="S106" s="56"/>
    </row>
    <row r="107" ht="9.75">
      <c r="S107" s="56"/>
    </row>
    <row r="108" ht="9.75">
      <c r="S108" s="56"/>
    </row>
    <row r="109" ht="9.75">
      <c r="S109" s="56"/>
    </row>
  </sheetData>
  <sheetProtection/>
  <mergeCells count="297">
    <mergeCell ref="B66:C73"/>
    <mergeCell ref="D66:D69"/>
    <mergeCell ref="D70:D73"/>
    <mergeCell ref="B27:D31"/>
    <mergeCell ref="B38:C41"/>
    <mergeCell ref="A38:A73"/>
    <mergeCell ref="D54:D57"/>
    <mergeCell ref="D50:D53"/>
    <mergeCell ref="D46:D49"/>
    <mergeCell ref="D42:D45"/>
    <mergeCell ref="B58:C65"/>
    <mergeCell ref="B50:C57"/>
    <mergeCell ref="D58:D61"/>
    <mergeCell ref="D62:D65"/>
    <mergeCell ref="B42:C49"/>
    <mergeCell ref="A6:A7"/>
    <mergeCell ref="B12:D16"/>
    <mergeCell ref="B17:D21"/>
    <mergeCell ref="D38:D41"/>
    <mergeCell ref="B32:C33"/>
    <mergeCell ref="B9:D9"/>
    <mergeCell ref="B6:B7"/>
    <mergeCell ref="B34:C35"/>
    <mergeCell ref="A12:A35"/>
    <mergeCell ref="B22:D26"/>
    <mergeCell ref="P6:Q7"/>
    <mergeCell ref="K9:L9"/>
    <mergeCell ref="O9:Q9"/>
    <mergeCell ref="R6:R7"/>
    <mergeCell ref="E3:O3"/>
    <mergeCell ref="E27:F27"/>
    <mergeCell ref="E26:F26"/>
    <mergeCell ref="E25:F25"/>
    <mergeCell ref="E24:F24"/>
    <mergeCell ref="E23:F23"/>
    <mergeCell ref="E22:F22"/>
    <mergeCell ref="E12:F12"/>
    <mergeCell ref="E9:F9"/>
    <mergeCell ref="G27:J27"/>
    <mergeCell ref="P3:Q3"/>
    <mergeCell ref="E21:F21"/>
    <mergeCell ref="E20:F20"/>
    <mergeCell ref="E19:F19"/>
    <mergeCell ref="E18:F18"/>
    <mergeCell ref="E17:F17"/>
    <mergeCell ref="E16:F16"/>
    <mergeCell ref="E15:F15"/>
    <mergeCell ref="E14:F14"/>
    <mergeCell ref="E13:F13"/>
    <mergeCell ref="E57:F57"/>
    <mergeCell ref="E56:F56"/>
    <mergeCell ref="E55:F55"/>
    <mergeCell ref="E54:F54"/>
    <mergeCell ref="E53:F53"/>
    <mergeCell ref="E52:F52"/>
    <mergeCell ref="E51:F51"/>
    <mergeCell ref="E50:F50"/>
    <mergeCell ref="E45:F45"/>
    <mergeCell ref="E44:F44"/>
    <mergeCell ref="E43:F43"/>
    <mergeCell ref="E65:F65"/>
    <mergeCell ref="E49:F49"/>
    <mergeCell ref="E48:F48"/>
    <mergeCell ref="E47:F47"/>
    <mergeCell ref="E46:F46"/>
    <mergeCell ref="E64:F64"/>
    <mergeCell ref="E63:F63"/>
    <mergeCell ref="E31:F31"/>
    <mergeCell ref="E30:F30"/>
    <mergeCell ref="E38:F38"/>
    <mergeCell ref="E35:F35"/>
    <mergeCell ref="E34:F34"/>
    <mergeCell ref="E33:F33"/>
    <mergeCell ref="E62:F62"/>
    <mergeCell ref="E61:F61"/>
    <mergeCell ref="E69:F69"/>
    <mergeCell ref="E68:F68"/>
    <mergeCell ref="E67:F67"/>
    <mergeCell ref="E66:F66"/>
    <mergeCell ref="E73:F73"/>
    <mergeCell ref="E72:F72"/>
    <mergeCell ref="E71:F71"/>
    <mergeCell ref="E70:F70"/>
    <mergeCell ref="G25:J25"/>
    <mergeCell ref="G46:J46"/>
    <mergeCell ref="G45:J45"/>
    <mergeCell ref="G31:J31"/>
    <mergeCell ref="G40:J40"/>
    <mergeCell ref="G39:J39"/>
    <mergeCell ref="G38:J38"/>
    <mergeCell ref="G35:J35"/>
    <mergeCell ref="E60:F60"/>
    <mergeCell ref="E59:F59"/>
    <mergeCell ref="E58:F58"/>
    <mergeCell ref="E28:F28"/>
    <mergeCell ref="E29:F29"/>
    <mergeCell ref="E40:F40"/>
    <mergeCell ref="E39:F39"/>
    <mergeCell ref="E42:F42"/>
    <mergeCell ref="E41:F41"/>
    <mergeCell ref="E32:F32"/>
    <mergeCell ref="G16:J16"/>
    <mergeCell ref="G23:J23"/>
    <mergeCell ref="G22:J22"/>
    <mergeCell ref="G21:J21"/>
    <mergeCell ref="G20:J20"/>
    <mergeCell ref="G12:J12"/>
    <mergeCell ref="G13:J13"/>
    <mergeCell ref="G14:J14"/>
    <mergeCell ref="G15:J15"/>
    <mergeCell ref="G65:J65"/>
    <mergeCell ref="G19:J19"/>
    <mergeCell ref="G18:J18"/>
    <mergeCell ref="G17:J17"/>
    <mergeCell ref="G24:J24"/>
    <mergeCell ref="G48:J48"/>
    <mergeCell ref="G47:J47"/>
    <mergeCell ref="G64:J64"/>
    <mergeCell ref="G63:J63"/>
    <mergeCell ref="G62:J62"/>
    <mergeCell ref="G69:J69"/>
    <mergeCell ref="G68:J68"/>
    <mergeCell ref="G67:J67"/>
    <mergeCell ref="G66:J66"/>
    <mergeCell ref="G73:J73"/>
    <mergeCell ref="G72:J72"/>
    <mergeCell ref="G71:J71"/>
    <mergeCell ref="G70:J70"/>
    <mergeCell ref="G61:J61"/>
    <mergeCell ref="G60:J60"/>
    <mergeCell ref="G59:J59"/>
    <mergeCell ref="G58:J58"/>
    <mergeCell ref="G57:J57"/>
    <mergeCell ref="G56:J56"/>
    <mergeCell ref="G55:J55"/>
    <mergeCell ref="G54:J54"/>
    <mergeCell ref="G9:J9"/>
    <mergeCell ref="G53:J53"/>
    <mergeCell ref="G52:J52"/>
    <mergeCell ref="G51:J51"/>
    <mergeCell ref="G50:J50"/>
    <mergeCell ref="G30:J30"/>
    <mergeCell ref="G29:J29"/>
    <mergeCell ref="G28:J28"/>
    <mergeCell ref="G26:J26"/>
    <mergeCell ref="G34:J34"/>
    <mergeCell ref="K38:L41"/>
    <mergeCell ref="K34:L35"/>
    <mergeCell ref="K32:L33"/>
    <mergeCell ref="K27:L31"/>
    <mergeCell ref="G49:J49"/>
    <mergeCell ref="G33:J33"/>
    <mergeCell ref="G32:J32"/>
    <mergeCell ref="G44:J44"/>
    <mergeCell ref="G43:J43"/>
    <mergeCell ref="G42:J42"/>
    <mergeCell ref="G41:J41"/>
    <mergeCell ref="K66:L73"/>
    <mergeCell ref="K58:L65"/>
    <mergeCell ref="K50:L57"/>
    <mergeCell ref="K42:L49"/>
    <mergeCell ref="K17:L21"/>
    <mergeCell ref="K12:L16"/>
    <mergeCell ref="K22:L26"/>
    <mergeCell ref="M12:N16"/>
    <mergeCell ref="M17:N21"/>
    <mergeCell ref="M22:N26"/>
    <mergeCell ref="O22:Q22"/>
    <mergeCell ref="O15:Q15"/>
    <mergeCell ref="O14:Q14"/>
    <mergeCell ref="O38:Q38"/>
    <mergeCell ref="O27:Q27"/>
    <mergeCell ref="O26:Q26"/>
    <mergeCell ref="O25:Q25"/>
    <mergeCell ref="O24:Q24"/>
    <mergeCell ref="O19:Q19"/>
    <mergeCell ref="O18:Q18"/>
    <mergeCell ref="O44:Q44"/>
    <mergeCell ref="O43:Q43"/>
    <mergeCell ref="O45:Q45"/>
    <mergeCell ref="O63:Q63"/>
    <mergeCell ref="O62:Q62"/>
    <mergeCell ref="O61:Q61"/>
    <mergeCell ref="O54:Q54"/>
    <mergeCell ref="O53:Q53"/>
    <mergeCell ref="O52:Q52"/>
    <mergeCell ref="O51:Q51"/>
    <mergeCell ref="R61:S61"/>
    <mergeCell ref="R9:S9"/>
    <mergeCell ref="O65:Q65"/>
    <mergeCell ref="O23:Q23"/>
    <mergeCell ref="R28:S28"/>
    <mergeCell ref="O21:Q21"/>
    <mergeCell ref="O20:Q20"/>
    <mergeCell ref="O60:Q60"/>
    <mergeCell ref="O59:Q59"/>
    <mergeCell ref="O58:Q58"/>
    <mergeCell ref="O64:Q64"/>
    <mergeCell ref="O57:Q57"/>
    <mergeCell ref="O56:Q56"/>
    <mergeCell ref="O55:Q55"/>
    <mergeCell ref="O73:Q73"/>
    <mergeCell ref="O72:Q72"/>
    <mergeCell ref="O71:Q71"/>
    <mergeCell ref="O70:Q70"/>
    <mergeCell ref="O17:Q17"/>
    <mergeCell ref="O16:Q16"/>
    <mergeCell ref="O13:Q13"/>
    <mergeCell ref="O12:Q12"/>
    <mergeCell ref="O28:Q28"/>
    <mergeCell ref="O35:Q35"/>
    <mergeCell ref="O34:Q34"/>
    <mergeCell ref="O33:Q33"/>
    <mergeCell ref="O32:Q32"/>
    <mergeCell ref="O50:Q50"/>
    <mergeCell ref="O49:Q49"/>
    <mergeCell ref="O48:Q48"/>
    <mergeCell ref="O47:Q47"/>
    <mergeCell ref="O46:Q46"/>
    <mergeCell ref="R25:S25"/>
    <mergeCell ref="R24:S24"/>
    <mergeCell ref="O69:Q69"/>
    <mergeCell ref="O68:Q68"/>
    <mergeCell ref="O67:Q67"/>
    <mergeCell ref="O66:Q66"/>
    <mergeCell ref="O42:Q42"/>
    <mergeCell ref="O41:Q41"/>
    <mergeCell ref="O40:Q40"/>
    <mergeCell ref="R12:S12"/>
    <mergeCell ref="R19:S19"/>
    <mergeCell ref="R18:S18"/>
    <mergeCell ref="R17:S17"/>
    <mergeCell ref="R16:S16"/>
    <mergeCell ref="R15:S15"/>
    <mergeCell ref="R14:S14"/>
    <mergeCell ref="R27:S27"/>
    <mergeCell ref="R26:S26"/>
    <mergeCell ref="O39:Q39"/>
    <mergeCell ref="R13:S13"/>
    <mergeCell ref="R30:S30"/>
    <mergeCell ref="R39:S39"/>
    <mergeCell ref="R38:S38"/>
    <mergeCell ref="O31:Q31"/>
    <mergeCell ref="O30:Q30"/>
    <mergeCell ref="O29:Q29"/>
    <mergeCell ref="R23:S23"/>
    <mergeCell ref="R22:S22"/>
    <mergeCell ref="R21:S21"/>
    <mergeCell ref="R20:S20"/>
    <mergeCell ref="R50:S50"/>
    <mergeCell ref="R33:S33"/>
    <mergeCell ref="R47:S47"/>
    <mergeCell ref="R46:S46"/>
    <mergeCell ref="R45:S45"/>
    <mergeCell ref="R44:S44"/>
    <mergeCell ref="R32:S32"/>
    <mergeCell ref="R31:S31"/>
    <mergeCell ref="R43:S43"/>
    <mergeCell ref="R42:S42"/>
    <mergeCell ref="R41:S41"/>
    <mergeCell ref="R40:S40"/>
    <mergeCell ref="R35:S35"/>
    <mergeCell ref="R34:S34"/>
    <mergeCell ref="R54:S54"/>
    <mergeCell ref="R53:S53"/>
    <mergeCell ref="R52:S52"/>
    <mergeCell ref="R51:S51"/>
    <mergeCell ref="R58:S58"/>
    <mergeCell ref="R57:S57"/>
    <mergeCell ref="R56:S56"/>
    <mergeCell ref="R55:S55"/>
    <mergeCell ref="R69:S69"/>
    <mergeCell ref="R68:S68"/>
    <mergeCell ref="R67:S67"/>
    <mergeCell ref="R66:S66"/>
    <mergeCell ref="R73:S73"/>
    <mergeCell ref="R72:S72"/>
    <mergeCell ref="R71:S71"/>
    <mergeCell ref="R70:S70"/>
    <mergeCell ref="R60:S60"/>
    <mergeCell ref="R59:S59"/>
    <mergeCell ref="A1:T1"/>
    <mergeCell ref="R65:S65"/>
    <mergeCell ref="R64:S64"/>
    <mergeCell ref="R63:S63"/>
    <mergeCell ref="R62:S62"/>
    <mergeCell ref="R49:S49"/>
    <mergeCell ref="R48:S48"/>
    <mergeCell ref="R29:S29"/>
    <mergeCell ref="M27:N31"/>
    <mergeCell ref="M32:N33"/>
    <mergeCell ref="M34:N35"/>
    <mergeCell ref="M38:N41"/>
    <mergeCell ref="M42:N49"/>
    <mergeCell ref="M50:N57"/>
    <mergeCell ref="M58:N65"/>
    <mergeCell ref="M66:N73"/>
  </mergeCells>
  <printOptions/>
  <pageMargins left="0.7" right="0.7" top="0.75" bottom="0.75" header="0.3" footer="0.3"/>
  <pageSetup fitToHeight="1" fitToWidth="1" horizontalDpi="600" verticalDpi="600" orientation="portrait" scale="72"/>
  <headerFooter alignWithMargins="0">
    <oddHeader>&amp;C&amp;"Arial,Regular"&amp;8Page 5</oddHeader>
    <oddFooter>&amp;C&amp;"Arial,Regular"&amp;8www.finisinc.com
Toll Free: (888) 333-4647  •  Fax: (925) 454-0066&amp;R&amp;"Arial,Italic"&amp;8continued on next page..&amp;"Calibri,Regular"&amp;11.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125" zoomScaleNormal="125" workbookViewId="0" topLeftCell="A1">
      <selection activeCell="H71" sqref="H71"/>
    </sheetView>
  </sheetViews>
  <sheetFormatPr defaultColWidth="11.19921875" defaultRowHeight="15"/>
  <cols>
    <col min="1" max="1" width="4.5" style="57" customWidth="1"/>
    <col min="2" max="2" width="16.59765625" style="123" customWidth="1"/>
    <col min="3" max="3" width="8.09765625" style="123" customWidth="1"/>
    <col min="4" max="4" width="8.5" style="57" customWidth="1"/>
    <col min="5" max="5" width="14.8984375" style="57" customWidth="1"/>
    <col min="6" max="6" width="6.3984375" style="121" customWidth="1"/>
    <col min="7" max="7" width="7.5" style="121" customWidth="1"/>
    <col min="8" max="8" width="9.69921875" style="57" customWidth="1"/>
    <col min="9" max="9" width="8.5" style="57" customWidth="1"/>
    <col min="10" max="16384" width="8" style="57" customWidth="1"/>
  </cols>
  <sheetData>
    <row r="1" spans="1:9" ht="18" customHeight="1">
      <c r="A1" s="612" t="s">
        <v>306</v>
      </c>
      <c r="B1" s="612"/>
      <c r="C1" s="612"/>
      <c r="D1" s="612"/>
      <c r="E1" s="612"/>
      <c r="F1" s="612"/>
      <c r="G1" s="612"/>
      <c r="H1" s="612"/>
      <c r="I1" s="612"/>
    </row>
    <row r="2" spans="1:7" s="66" customFormat="1" ht="15.75" thickBot="1">
      <c r="A2" s="138" t="s">
        <v>905</v>
      </c>
      <c r="B2" s="118"/>
      <c r="C2" s="204"/>
      <c r="D2" s="120"/>
      <c r="F2" s="121"/>
      <c r="G2" s="121"/>
    </row>
    <row r="3" spans="1:9" s="66" customFormat="1" ht="10.5" thickBot="1">
      <c r="A3" s="63" t="s">
        <v>135</v>
      </c>
      <c r="B3" s="664" t="s">
        <v>136</v>
      </c>
      <c r="C3" s="666"/>
      <c r="D3" s="63" t="s">
        <v>137</v>
      </c>
      <c r="E3" s="63" t="s">
        <v>138</v>
      </c>
      <c r="F3" s="64" t="s">
        <v>139</v>
      </c>
      <c r="G3" s="64">
        <v>0.2</v>
      </c>
      <c r="H3" s="63" t="s">
        <v>75</v>
      </c>
      <c r="I3" s="63" t="s">
        <v>78</v>
      </c>
    </row>
    <row r="4" spans="2:7" s="66" customFormat="1" ht="6" customHeight="1">
      <c r="B4" s="118"/>
      <c r="C4" s="118"/>
      <c r="F4" s="121"/>
      <c r="G4" s="121"/>
    </row>
    <row r="5" spans="1:7" s="66" customFormat="1" ht="10.5" thickBot="1">
      <c r="A5" s="139" t="s">
        <v>812</v>
      </c>
      <c r="B5" s="118"/>
      <c r="C5" s="118"/>
      <c r="F5" s="121"/>
      <c r="G5" s="121"/>
    </row>
    <row r="6" spans="1:9" s="66" customFormat="1" ht="9.75">
      <c r="A6" s="472">
        <v>45</v>
      </c>
      <c r="B6" s="488" t="s">
        <v>813</v>
      </c>
      <c r="C6" s="488" t="s">
        <v>453</v>
      </c>
      <c r="D6" s="102" t="s">
        <v>491</v>
      </c>
      <c r="E6" s="103" t="s">
        <v>625</v>
      </c>
      <c r="F6" s="383">
        <v>14.99</v>
      </c>
      <c r="G6" s="383">
        <f>0.8*F6</f>
        <v>11.992</v>
      </c>
      <c r="H6" s="103"/>
      <c r="I6" s="128"/>
    </row>
    <row r="7" spans="1:9" s="66" customFormat="1" ht="9.75">
      <c r="A7" s="473"/>
      <c r="B7" s="400"/>
      <c r="C7" s="400"/>
      <c r="D7" s="79" t="s">
        <v>493</v>
      </c>
      <c r="E7" s="80" t="s">
        <v>626</v>
      </c>
      <c r="F7" s="397"/>
      <c r="G7" s="397"/>
      <c r="H7" s="80"/>
      <c r="I7" s="129"/>
    </row>
    <row r="8" spans="1:9" s="66" customFormat="1" ht="9.75">
      <c r="A8" s="473"/>
      <c r="B8" s="400"/>
      <c r="C8" s="400"/>
      <c r="D8" s="79" t="s">
        <v>495</v>
      </c>
      <c r="E8" s="80" t="s">
        <v>627</v>
      </c>
      <c r="F8" s="397"/>
      <c r="G8" s="397"/>
      <c r="H8" s="80"/>
      <c r="I8" s="129"/>
    </row>
    <row r="9" spans="1:9" s="66" customFormat="1" ht="9.75">
      <c r="A9" s="473"/>
      <c r="B9" s="400"/>
      <c r="C9" s="400"/>
      <c r="D9" s="79" t="s">
        <v>704</v>
      </c>
      <c r="E9" s="78" t="s">
        <v>628</v>
      </c>
      <c r="F9" s="397"/>
      <c r="G9" s="397"/>
      <c r="H9" s="80"/>
      <c r="I9" s="129"/>
    </row>
    <row r="10" spans="1:9" s="66" customFormat="1" ht="9.75">
      <c r="A10" s="473"/>
      <c r="B10" s="400"/>
      <c r="C10" s="400" t="s">
        <v>305</v>
      </c>
      <c r="D10" s="79" t="s">
        <v>491</v>
      </c>
      <c r="E10" s="80" t="s">
        <v>629</v>
      </c>
      <c r="F10" s="397"/>
      <c r="G10" s="397"/>
      <c r="H10" s="80"/>
      <c r="I10" s="129"/>
    </row>
    <row r="11" spans="1:9" s="66" customFormat="1" ht="9.75">
      <c r="A11" s="473"/>
      <c r="B11" s="400"/>
      <c r="C11" s="400"/>
      <c r="D11" s="79" t="s">
        <v>493</v>
      </c>
      <c r="E11" s="80" t="s">
        <v>630</v>
      </c>
      <c r="F11" s="397"/>
      <c r="G11" s="397"/>
      <c r="H11" s="80"/>
      <c r="I11" s="129"/>
    </row>
    <row r="12" spans="1:9" s="66" customFormat="1" ht="9.75">
      <c r="A12" s="473"/>
      <c r="B12" s="400"/>
      <c r="C12" s="400"/>
      <c r="D12" s="79" t="s">
        <v>495</v>
      </c>
      <c r="E12" s="80" t="s">
        <v>631</v>
      </c>
      <c r="F12" s="397"/>
      <c r="G12" s="397"/>
      <c r="H12" s="80"/>
      <c r="I12" s="129"/>
    </row>
    <row r="13" spans="1:9" s="66" customFormat="1" ht="9.75">
      <c r="A13" s="473"/>
      <c r="B13" s="400"/>
      <c r="C13" s="400"/>
      <c r="D13" s="79" t="s">
        <v>704</v>
      </c>
      <c r="E13" s="78" t="s">
        <v>632</v>
      </c>
      <c r="F13" s="397"/>
      <c r="G13" s="397"/>
      <c r="H13" s="80"/>
      <c r="I13" s="129"/>
    </row>
    <row r="14" spans="1:9" s="66" customFormat="1" ht="9.75">
      <c r="A14" s="473"/>
      <c r="B14" s="403" t="s">
        <v>633</v>
      </c>
      <c r="C14" s="403" t="s">
        <v>453</v>
      </c>
      <c r="D14" s="83" t="s">
        <v>491</v>
      </c>
      <c r="E14" s="84" t="s">
        <v>634</v>
      </c>
      <c r="F14" s="471">
        <v>19.99</v>
      </c>
      <c r="G14" s="471">
        <f>0.8*F14</f>
        <v>15.991999999999999</v>
      </c>
      <c r="H14" s="86"/>
      <c r="I14" s="229"/>
    </row>
    <row r="15" spans="1:9" s="66" customFormat="1" ht="9.75">
      <c r="A15" s="473"/>
      <c r="B15" s="403"/>
      <c r="C15" s="403"/>
      <c r="D15" s="83" t="s">
        <v>493</v>
      </c>
      <c r="E15" s="84" t="s">
        <v>635</v>
      </c>
      <c r="F15" s="471"/>
      <c r="G15" s="471"/>
      <c r="H15" s="86"/>
      <c r="I15" s="229"/>
    </row>
    <row r="16" spans="1:9" s="66" customFormat="1" ht="9.75">
      <c r="A16" s="473"/>
      <c r="B16" s="403"/>
      <c r="C16" s="403"/>
      <c r="D16" s="83" t="s">
        <v>495</v>
      </c>
      <c r="E16" s="84" t="s">
        <v>636</v>
      </c>
      <c r="F16" s="471"/>
      <c r="G16" s="471"/>
      <c r="H16" s="86"/>
      <c r="I16" s="229"/>
    </row>
    <row r="17" spans="1:9" s="66" customFormat="1" ht="9.75">
      <c r="A17" s="473"/>
      <c r="B17" s="403"/>
      <c r="C17" s="403"/>
      <c r="D17" s="83" t="s">
        <v>704</v>
      </c>
      <c r="E17" s="82" t="s">
        <v>637</v>
      </c>
      <c r="F17" s="471"/>
      <c r="G17" s="471"/>
      <c r="H17" s="86"/>
      <c r="I17" s="229"/>
    </row>
    <row r="18" spans="1:9" s="66" customFormat="1" ht="9.75">
      <c r="A18" s="473"/>
      <c r="B18" s="403"/>
      <c r="C18" s="403" t="s">
        <v>305</v>
      </c>
      <c r="D18" s="83" t="s">
        <v>491</v>
      </c>
      <c r="E18" s="82" t="s">
        <v>638</v>
      </c>
      <c r="F18" s="471"/>
      <c r="G18" s="471"/>
      <c r="H18" s="86"/>
      <c r="I18" s="229"/>
    </row>
    <row r="19" spans="1:9" s="66" customFormat="1" ht="9.75">
      <c r="A19" s="473"/>
      <c r="B19" s="403"/>
      <c r="C19" s="403"/>
      <c r="D19" s="83" t="s">
        <v>493</v>
      </c>
      <c r="E19" s="82" t="s">
        <v>639</v>
      </c>
      <c r="F19" s="471"/>
      <c r="G19" s="471"/>
      <c r="H19" s="86"/>
      <c r="I19" s="229"/>
    </row>
    <row r="20" spans="1:9" s="66" customFormat="1" ht="9.75">
      <c r="A20" s="473"/>
      <c r="B20" s="403"/>
      <c r="C20" s="403"/>
      <c r="D20" s="83" t="s">
        <v>495</v>
      </c>
      <c r="E20" s="82" t="s">
        <v>640</v>
      </c>
      <c r="F20" s="471"/>
      <c r="G20" s="471"/>
      <c r="H20" s="86"/>
      <c r="I20" s="229"/>
    </row>
    <row r="21" spans="1:9" s="66" customFormat="1" ht="9.75">
      <c r="A21" s="473"/>
      <c r="B21" s="403"/>
      <c r="C21" s="403"/>
      <c r="D21" s="83" t="s">
        <v>704</v>
      </c>
      <c r="E21" s="82" t="s">
        <v>830</v>
      </c>
      <c r="F21" s="471"/>
      <c r="G21" s="471"/>
      <c r="H21" s="86"/>
      <c r="I21" s="229"/>
    </row>
    <row r="22" spans="1:9" s="66" customFormat="1" ht="9.75">
      <c r="A22" s="473"/>
      <c r="B22" s="400" t="s">
        <v>831</v>
      </c>
      <c r="C22" s="400" t="s">
        <v>453</v>
      </c>
      <c r="D22" s="79" t="s">
        <v>491</v>
      </c>
      <c r="E22" s="80" t="s">
        <v>832</v>
      </c>
      <c r="F22" s="397">
        <v>14.99</v>
      </c>
      <c r="G22" s="397">
        <f>0.8*F22</f>
        <v>11.992</v>
      </c>
      <c r="H22" s="80"/>
      <c r="I22" s="129"/>
    </row>
    <row r="23" spans="1:9" s="66" customFormat="1" ht="9.75">
      <c r="A23" s="473"/>
      <c r="B23" s="400"/>
      <c r="C23" s="400"/>
      <c r="D23" s="79" t="s">
        <v>493</v>
      </c>
      <c r="E23" s="80" t="s">
        <v>833</v>
      </c>
      <c r="F23" s="397"/>
      <c r="G23" s="397"/>
      <c r="H23" s="80"/>
      <c r="I23" s="129"/>
    </row>
    <row r="24" spans="1:9" s="66" customFormat="1" ht="9.75">
      <c r="A24" s="473"/>
      <c r="B24" s="400"/>
      <c r="C24" s="400"/>
      <c r="D24" s="79" t="s">
        <v>495</v>
      </c>
      <c r="E24" s="80" t="s">
        <v>834</v>
      </c>
      <c r="F24" s="397"/>
      <c r="G24" s="397"/>
      <c r="H24" s="80"/>
      <c r="I24" s="129"/>
    </row>
    <row r="25" spans="1:9" s="66" customFormat="1" ht="9.75">
      <c r="A25" s="473"/>
      <c r="B25" s="400"/>
      <c r="C25" s="400"/>
      <c r="D25" s="79" t="s">
        <v>704</v>
      </c>
      <c r="E25" s="78" t="s">
        <v>835</v>
      </c>
      <c r="F25" s="397"/>
      <c r="G25" s="397"/>
      <c r="H25" s="80"/>
      <c r="I25" s="129"/>
    </row>
    <row r="26" spans="1:9" s="66" customFormat="1" ht="9.75">
      <c r="A26" s="473"/>
      <c r="B26" s="400"/>
      <c r="C26" s="400" t="s">
        <v>448</v>
      </c>
      <c r="D26" s="79" t="s">
        <v>491</v>
      </c>
      <c r="E26" s="78" t="s">
        <v>836</v>
      </c>
      <c r="F26" s="397"/>
      <c r="G26" s="397"/>
      <c r="H26" s="80"/>
      <c r="I26" s="129"/>
    </row>
    <row r="27" spans="1:9" s="66" customFormat="1" ht="9.75">
      <c r="A27" s="473"/>
      <c r="B27" s="400"/>
      <c r="C27" s="400"/>
      <c r="D27" s="79" t="s">
        <v>493</v>
      </c>
      <c r="E27" s="78" t="s">
        <v>837</v>
      </c>
      <c r="F27" s="397"/>
      <c r="G27" s="397"/>
      <c r="H27" s="80"/>
      <c r="I27" s="129"/>
    </row>
    <row r="28" spans="1:9" s="66" customFormat="1" ht="9.75">
      <c r="A28" s="473"/>
      <c r="B28" s="400"/>
      <c r="C28" s="400"/>
      <c r="D28" s="79" t="s">
        <v>495</v>
      </c>
      <c r="E28" s="78" t="s">
        <v>838</v>
      </c>
      <c r="F28" s="397"/>
      <c r="G28" s="397"/>
      <c r="H28" s="80"/>
      <c r="I28" s="129"/>
    </row>
    <row r="29" spans="1:9" s="66" customFormat="1" ht="9.75">
      <c r="A29" s="473"/>
      <c r="B29" s="400"/>
      <c r="C29" s="400"/>
      <c r="D29" s="79" t="s">
        <v>704</v>
      </c>
      <c r="E29" s="78" t="s">
        <v>839</v>
      </c>
      <c r="F29" s="397"/>
      <c r="G29" s="397"/>
      <c r="H29" s="80"/>
      <c r="I29" s="129"/>
    </row>
    <row r="30" spans="1:9" s="66" customFormat="1" ht="9.75">
      <c r="A30" s="473"/>
      <c r="B30" s="403" t="s">
        <v>840</v>
      </c>
      <c r="C30" s="403" t="s">
        <v>453</v>
      </c>
      <c r="D30" s="83" t="s">
        <v>491</v>
      </c>
      <c r="E30" s="84" t="s">
        <v>619</v>
      </c>
      <c r="F30" s="471">
        <v>19.99</v>
      </c>
      <c r="G30" s="471">
        <f>0.8*F30</f>
        <v>15.991999999999999</v>
      </c>
      <c r="H30" s="86"/>
      <c r="I30" s="229"/>
    </row>
    <row r="31" spans="1:9" s="66" customFormat="1" ht="9.75">
      <c r="A31" s="473"/>
      <c r="B31" s="403"/>
      <c r="C31" s="403"/>
      <c r="D31" s="83" t="s">
        <v>493</v>
      </c>
      <c r="E31" s="84" t="s">
        <v>620</v>
      </c>
      <c r="F31" s="471"/>
      <c r="G31" s="471"/>
      <c r="H31" s="86"/>
      <c r="I31" s="229"/>
    </row>
    <row r="32" spans="1:9" s="66" customFormat="1" ht="9.75">
      <c r="A32" s="473"/>
      <c r="B32" s="403"/>
      <c r="C32" s="403"/>
      <c r="D32" s="83" t="s">
        <v>495</v>
      </c>
      <c r="E32" s="84" t="s">
        <v>621</v>
      </c>
      <c r="F32" s="471"/>
      <c r="G32" s="471"/>
      <c r="H32" s="86"/>
      <c r="I32" s="229"/>
    </row>
    <row r="33" spans="1:9" s="66" customFormat="1" ht="9.75">
      <c r="A33" s="473"/>
      <c r="B33" s="403"/>
      <c r="C33" s="403"/>
      <c r="D33" s="83" t="s">
        <v>704</v>
      </c>
      <c r="E33" s="82" t="s">
        <v>622</v>
      </c>
      <c r="F33" s="471"/>
      <c r="G33" s="471"/>
      <c r="H33" s="86"/>
      <c r="I33" s="229"/>
    </row>
    <row r="34" spans="1:9" s="66" customFormat="1" ht="9.75">
      <c r="A34" s="473"/>
      <c r="B34" s="403"/>
      <c r="C34" s="403" t="s">
        <v>448</v>
      </c>
      <c r="D34" s="83" t="s">
        <v>491</v>
      </c>
      <c r="E34" s="82" t="s">
        <v>623</v>
      </c>
      <c r="F34" s="471"/>
      <c r="G34" s="471"/>
      <c r="H34" s="86"/>
      <c r="I34" s="229"/>
    </row>
    <row r="35" spans="1:9" s="66" customFormat="1" ht="9.75">
      <c r="A35" s="473"/>
      <c r="B35" s="403"/>
      <c r="C35" s="403"/>
      <c r="D35" s="83" t="s">
        <v>493</v>
      </c>
      <c r="E35" s="82" t="s">
        <v>624</v>
      </c>
      <c r="F35" s="471"/>
      <c r="G35" s="471"/>
      <c r="H35" s="86"/>
      <c r="I35" s="229"/>
    </row>
    <row r="36" spans="1:9" s="66" customFormat="1" ht="9.75">
      <c r="A36" s="473"/>
      <c r="B36" s="403"/>
      <c r="C36" s="403"/>
      <c r="D36" s="83" t="s">
        <v>495</v>
      </c>
      <c r="E36" s="82" t="s">
        <v>396</v>
      </c>
      <c r="F36" s="471"/>
      <c r="G36" s="471"/>
      <c r="H36" s="86"/>
      <c r="I36" s="229"/>
    </row>
    <row r="37" spans="1:9" s="66" customFormat="1" ht="9.75">
      <c r="A37" s="473"/>
      <c r="B37" s="403"/>
      <c r="C37" s="403"/>
      <c r="D37" s="83" t="s">
        <v>704</v>
      </c>
      <c r="E37" s="82" t="s">
        <v>397</v>
      </c>
      <c r="F37" s="471"/>
      <c r="G37" s="471"/>
      <c r="H37" s="86"/>
      <c r="I37" s="229"/>
    </row>
    <row r="38" spans="1:9" s="66" customFormat="1" ht="9.75">
      <c r="A38" s="473"/>
      <c r="B38" s="400" t="s">
        <v>398</v>
      </c>
      <c r="C38" s="400" t="s">
        <v>305</v>
      </c>
      <c r="D38" s="79" t="s">
        <v>491</v>
      </c>
      <c r="E38" s="78" t="s">
        <v>399</v>
      </c>
      <c r="F38" s="396">
        <v>19.99</v>
      </c>
      <c r="G38" s="396">
        <f>0.8*F38</f>
        <v>15.991999999999999</v>
      </c>
      <c r="H38" s="80"/>
      <c r="I38" s="129"/>
    </row>
    <row r="39" spans="1:9" s="66" customFormat="1" ht="9.75">
      <c r="A39" s="473"/>
      <c r="B39" s="400"/>
      <c r="C39" s="400"/>
      <c r="D39" s="79" t="s">
        <v>493</v>
      </c>
      <c r="E39" s="78" t="s">
        <v>842</v>
      </c>
      <c r="F39" s="396"/>
      <c r="G39" s="396"/>
      <c r="H39" s="80"/>
      <c r="I39" s="129"/>
    </row>
    <row r="40" spans="1:9" s="66" customFormat="1" ht="9.75">
      <c r="A40" s="473"/>
      <c r="B40" s="400"/>
      <c r="C40" s="400"/>
      <c r="D40" s="79" t="s">
        <v>495</v>
      </c>
      <c r="E40" s="78" t="s">
        <v>843</v>
      </c>
      <c r="F40" s="396"/>
      <c r="G40" s="396"/>
      <c r="H40" s="80"/>
      <c r="I40" s="129"/>
    </row>
    <row r="41" spans="1:9" s="66" customFormat="1" ht="9.75">
      <c r="A41" s="473"/>
      <c r="B41" s="400"/>
      <c r="C41" s="400"/>
      <c r="D41" s="79" t="s">
        <v>704</v>
      </c>
      <c r="E41" s="78" t="s">
        <v>844</v>
      </c>
      <c r="F41" s="396"/>
      <c r="G41" s="396"/>
      <c r="H41" s="80"/>
      <c r="I41" s="129"/>
    </row>
    <row r="42" spans="1:9" s="66" customFormat="1" ht="9.75">
      <c r="A42" s="473"/>
      <c r="B42" s="403" t="s">
        <v>661</v>
      </c>
      <c r="C42" s="403" t="s">
        <v>52</v>
      </c>
      <c r="D42" s="83" t="s">
        <v>491</v>
      </c>
      <c r="E42" s="82" t="s">
        <v>662</v>
      </c>
      <c r="F42" s="691">
        <v>19.99</v>
      </c>
      <c r="G42" s="691">
        <f>0.8*F42</f>
        <v>15.991999999999999</v>
      </c>
      <c r="H42" s="86"/>
      <c r="I42" s="229"/>
    </row>
    <row r="43" spans="1:9" s="66" customFormat="1" ht="9.75">
      <c r="A43" s="473"/>
      <c r="B43" s="403"/>
      <c r="C43" s="403"/>
      <c r="D43" s="83" t="s">
        <v>493</v>
      </c>
      <c r="E43" s="82" t="s">
        <v>663</v>
      </c>
      <c r="F43" s="691"/>
      <c r="G43" s="691"/>
      <c r="H43" s="86"/>
      <c r="I43" s="229"/>
    </row>
    <row r="44" spans="1:9" s="66" customFormat="1" ht="9.75">
      <c r="A44" s="473"/>
      <c r="B44" s="403"/>
      <c r="C44" s="403"/>
      <c r="D44" s="83" t="s">
        <v>495</v>
      </c>
      <c r="E44" s="82" t="s">
        <v>664</v>
      </c>
      <c r="F44" s="691"/>
      <c r="G44" s="691"/>
      <c r="H44" s="86"/>
      <c r="I44" s="229"/>
    </row>
    <row r="45" spans="1:9" s="66" customFormat="1" ht="10.5" thickBot="1">
      <c r="A45" s="474"/>
      <c r="B45" s="404"/>
      <c r="C45" s="404"/>
      <c r="D45" s="95" t="s">
        <v>704</v>
      </c>
      <c r="E45" s="108" t="s">
        <v>665</v>
      </c>
      <c r="F45" s="554"/>
      <c r="G45" s="554"/>
      <c r="H45" s="98"/>
      <c r="I45" s="230"/>
    </row>
    <row r="46" spans="2:7" s="66" customFormat="1" ht="6" customHeight="1">
      <c r="B46" s="118"/>
      <c r="C46" s="118"/>
      <c r="F46" s="121"/>
      <c r="G46" s="121"/>
    </row>
    <row r="47" spans="1:7" s="66" customFormat="1" ht="10.5" thickBot="1">
      <c r="A47" s="139" t="s">
        <v>666</v>
      </c>
      <c r="B47" s="118"/>
      <c r="C47" s="118"/>
      <c r="F47" s="121"/>
      <c r="G47" s="121"/>
    </row>
    <row r="48" spans="1:9" s="66" customFormat="1" ht="9.75">
      <c r="A48" s="472">
        <v>44</v>
      </c>
      <c r="B48" s="488" t="s">
        <v>411</v>
      </c>
      <c r="C48" s="101" t="s">
        <v>305</v>
      </c>
      <c r="D48" s="102" t="s">
        <v>314</v>
      </c>
      <c r="E48" s="103" t="s">
        <v>412</v>
      </c>
      <c r="F48" s="383">
        <v>11.99</v>
      </c>
      <c r="G48" s="383">
        <f>0.8*F48</f>
        <v>9.592</v>
      </c>
      <c r="H48" s="103"/>
      <c r="I48" s="128"/>
    </row>
    <row r="49" spans="1:9" s="66" customFormat="1" ht="9.75">
      <c r="A49" s="473"/>
      <c r="B49" s="400"/>
      <c r="C49" s="106" t="s">
        <v>413</v>
      </c>
      <c r="D49" s="79" t="s">
        <v>314</v>
      </c>
      <c r="E49" s="80" t="s">
        <v>414</v>
      </c>
      <c r="F49" s="397"/>
      <c r="G49" s="397"/>
      <c r="H49" s="80"/>
      <c r="I49" s="129"/>
    </row>
    <row r="50" spans="1:9" s="66" customFormat="1" ht="9.75">
      <c r="A50" s="473"/>
      <c r="B50" s="400"/>
      <c r="C50" s="106" t="s">
        <v>613</v>
      </c>
      <c r="D50" s="79" t="s">
        <v>314</v>
      </c>
      <c r="E50" s="80" t="s">
        <v>415</v>
      </c>
      <c r="F50" s="397"/>
      <c r="G50" s="397"/>
      <c r="H50" s="80"/>
      <c r="I50" s="129"/>
    </row>
    <row r="51" spans="1:9" s="66" customFormat="1" ht="9.75">
      <c r="A51" s="473"/>
      <c r="B51" s="400"/>
      <c r="C51" s="106" t="s">
        <v>453</v>
      </c>
      <c r="D51" s="79" t="s">
        <v>314</v>
      </c>
      <c r="E51" s="80" t="s">
        <v>641</v>
      </c>
      <c r="F51" s="397"/>
      <c r="G51" s="397"/>
      <c r="H51" s="80"/>
      <c r="I51" s="129"/>
    </row>
    <row r="52" spans="1:9" s="66" customFormat="1" ht="9.75">
      <c r="A52" s="473"/>
      <c r="B52" s="231" t="s">
        <v>642</v>
      </c>
      <c r="C52" s="231" t="s">
        <v>52</v>
      </c>
      <c r="D52" s="177" t="s">
        <v>314</v>
      </c>
      <c r="E52" s="86" t="s">
        <v>643</v>
      </c>
      <c r="F52" s="47">
        <v>11.99</v>
      </c>
      <c r="G52" s="47">
        <f>0.8*F52</f>
        <v>9.592</v>
      </c>
      <c r="H52" s="86"/>
      <c r="I52" s="229"/>
    </row>
    <row r="53" spans="1:9" s="66" customFormat="1" ht="9.75">
      <c r="A53" s="473"/>
      <c r="B53" s="106" t="s">
        <v>644</v>
      </c>
      <c r="C53" s="106" t="s">
        <v>519</v>
      </c>
      <c r="D53" s="79" t="s">
        <v>314</v>
      </c>
      <c r="E53" s="80" t="s">
        <v>667</v>
      </c>
      <c r="F53" s="81">
        <v>11.99</v>
      </c>
      <c r="G53" s="81">
        <f>0.8*F53</f>
        <v>9.592</v>
      </c>
      <c r="H53" s="80"/>
      <c r="I53" s="129"/>
    </row>
    <row r="54" spans="1:9" s="66" customFormat="1" ht="9.75">
      <c r="A54" s="473"/>
      <c r="B54" s="231" t="s">
        <v>668</v>
      </c>
      <c r="C54" s="231" t="s">
        <v>52</v>
      </c>
      <c r="D54" s="177" t="s">
        <v>314</v>
      </c>
      <c r="E54" s="86" t="s">
        <v>669</v>
      </c>
      <c r="F54" s="47">
        <v>11.99</v>
      </c>
      <c r="G54" s="47">
        <f>0.8*F54</f>
        <v>9.592</v>
      </c>
      <c r="H54" s="86"/>
      <c r="I54" s="229"/>
    </row>
    <row r="55" spans="1:9" s="66" customFormat="1" ht="9.75">
      <c r="A55" s="473"/>
      <c r="B55" s="400" t="s">
        <v>670</v>
      </c>
      <c r="C55" s="106" t="s">
        <v>519</v>
      </c>
      <c r="D55" s="79" t="s">
        <v>314</v>
      </c>
      <c r="E55" s="80" t="s">
        <v>671</v>
      </c>
      <c r="F55" s="397">
        <v>14.99</v>
      </c>
      <c r="G55" s="397">
        <f>0.8*F55</f>
        <v>11.992</v>
      </c>
      <c r="H55" s="80"/>
      <c r="I55" s="129"/>
    </row>
    <row r="56" spans="1:9" s="66" customFormat="1" ht="9.75">
      <c r="A56" s="473"/>
      <c r="B56" s="400"/>
      <c r="C56" s="106" t="s">
        <v>305</v>
      </c>
      <c r="D56" s="79" t="s">
        <v>314</v>
      </c>
      <c r="E56" s="80" t="s">
        <v>672</v>
      </c>
      <c r="F56" s="397"/>
      <c r="G56" s="397"/>
      <c r="H56" s="80"/>
      <c r="I56" s="129"/>
    </row>
    <row r="57" spans="1:9" s="66" customFormat="1" ht="9.75">
      <c r="A57" s="473">
        <v>45</v>
      </c>
      <c r="B57" s="403" t="s">
        <v>673</v>
      </c>
      <c r="C57" s="403" t="s">
        <v>347</v>
      </c>
      <c r="D57" s="83" t="s">
        <v>491</v>
      </c>
      <c r="E57" s="232" t="s">
        <v>674</v>
      </c>
      <c r="F57" s="471">
        <v>27.99</v>
      </c>
      <c r="G57" s="471">
        <f>0.8*F57</f>
        <v>22.392</v>
      </c>
      <c r="H57" s="86"/>
      <c r="I57" s="229"/>
    </row>
    <row r="58" spans="1:9" s="66" customFormat="1" ht="9.75">
      <c r="A58" s="473"/>
      <c r="B58" s="403"/>
      <c r="C58" s="403"/>
      <c r="D58" s="83" t="s">
        <v>493</v>
      </c>
      <c r="E58" s="232" t="s">
        <v>675</v>
      </c>
      <c r="F58" s="471"/>
      <c r="G58" s="471"/>
      <c r="H58" s="86"/>
      <c r="I58" s="229"/>
    </row>
    <row r="59" spans="1:9" s="66" customFormat="1" ht="9.75">
      <c r="A59" s="473"/>
      <c r="B59" s="403"/>
      <c r="C59" s="403"/>
      <c r="D59" s="83" t="s">
        <v>495</v>
      </c>
      <c r="E59" s="232" t="s">
        <v>676</v>
      </c>
      <c r="F59" s="471"/>
      <c r="G59" s="471"/>
      <c r="H59" s="86"/>
      <c r="I59" s="229"/>
    </row>
    <row r="60" spans="1:9" s="66" customFormat="1" ht="9.75">
      <c r="A60" s="473"/>
      <c r="B60" s="403"/>
      <c r="C60" s="403"/>
      <c r="D60" s="83" t="s">
        <v>704</v>
      </c>
      <c r="E60" s="232" t="s">
        <v>657</v>
      </c>
      <c r="F60" s="471"/>
      <c r="G60" s="471"/>
      <c r="H60" s="86"/>
      <c r="I60" s="229"/>
    </row>
    <row r="61" spans="1:9" s="66" customFormat="1" ht="9.75">
      <c r="A61" s="473"/>
      <c r="B61" s="403"/>
      <c r="C61" s="403" t="s">
        <v>523</v>
      </c>
      <c r="D61" s="83" t="s">
        <v>491</v>
      </c>
      <c r="E61" s="232" t="s">
        <v>725</v>
      </c>
      <c r="F61" s="471"/>
      <c r="G61" s="471"/>
      <c r="H61" s="86"/>
      <c r="I61" s="229"/>
    </row>
    <row r="62" spans="1:9" s="66" customFormat="1" ht="9.75">
      <c r="A62" s="473"/>
      <c r="B62" s="403"/>
      <c r="C62" s="403"/>
      <c r="D62" s="83" t="s">
        <v>493</v>
      </c>
      <c r="E62" s="232" t="s">
        <v>726</v>
      </c>
      <c r="F62" s="471"/>
      <c r="G62" s="471"/>
      <c r="H62" s="86"/>
      <c r="I62" s="229"/>
    </row>
    <row r="63" spans="1:9" s="66" customFormat="1" ht="9.75">
      <c r="A63" s="473"/>
      <c r="B63" s="403"/>
      <c r="C63" s="403"/>
      <c r="D63" s="83" t="s">
        <v>495</v>
      </c>
      <c r="E63" s="232" t="s">
        <v>727</v>
      </c>
      <c r="F63" s="471"/>
      <c r="G63" s="471"/>
      <c r="H63" s="86"/>
      <c r="I63" s="229"/>
    </row>
    <row r="64" spans="1:9" s="66" customFormat="1" ht="9.75">
      <c r="A64" s="473"/>
      <c r="B64" s="403"/>
      <c r="C64" s="403"/>
      <c r="D64" s="83" t="s">
        <v>704</v>
      </c>
      <c r="E64" s="232" t="s">
        <v>728</v>
      </c>
      <c r="F64" s="471"/>
      <c r="G64" s="471"/>
      <c r="H64" s="86"/>
      <c r="I64" s="229"/>
    </row>
    <row r="65" spans="1:9" s="66" customFormat="1" ht="9.75">
      <c r="A65" s="473"/>
      <c r="B65" s="400" t="s">
        <v>729</v>
      </c>
      <c r="C65" s="106" t="s">
        <v>730</v>
      </c>
      <c r="D65" s="79" t="s">
        <v>314</v>
      </c>
      <c r="E65" s="80" t="s">
        <v>731</v>
      </c>
      <c r="F65" s="396">
        <v>1.5</v>
      </c>
      <c r="G65" s="396">
        <f>0.8*F65</f>
        <v>1.2000000000000002</v>
      </c>
      <c r="H65" s="80"/>
      <c r="I65" s="129"/>
    </row>
    <row r="66" spans="1:9" s="66" customFormat="1" ht="9.75">
      <c r="A66" s="473"/>
      <c r="B66" s="400"/>
      <c r="C66" s="106" t="s">
        <v>732</v>
      </c>
      <c r="D66" s="79" t="s">
        <v>314</v>
      </c>
      <c r="E66" s="80" t="s">
        <v>733</v>
      </c>
      <c r="F66" s="396"/>
      <c r="G66" s="396"/>
      <c r="H66" s="80"/>
      <c r="I66" s="129"/>
    </row>
    <row r="67" spans="1:9" s="66" customFormat="1" ht="9.75">
      <c r="A67" s="473"/>
      <c r="B67" s="659" t="s">
        <v>734</v>
      </c>
      <c r="C67" s="231" t="s">
        <v>730</v>
      </c>
      <c r="D67" s="177" t="s">
        <v>314</v>
      </c>
      <c r="E67" s="86" t="s">
        <v>735</v>
      </c>
      <c r="F67" s="691">
        <v>4.99</v>
      </c>
      <c r="G67" s="691">
        <f>0.8*F67</f>
        <v>3.9920000000000004</v>
      </c>
      <c r="H67" s="86"/>
      <c r="I67" s="229"/>
    </row>
    <row r="68" spans="1:9" s="66" customFormat="1" ht="9.75">
      <c r="A68" s="473"/>
      <c r="B68" s="659"/>
      <c r="C68" s="231" t="s">
        <v>732</v>
      </c>
      <c r="D68" s="177" t="s">
        <v>314</v>
      </c>
      <c r="E68" s="86" t="s">
        <v>736</v>
      </c>
      <c r="F68" s="691"/>
      <c r="G68" s="691"/>
      <c r="H68" s="86"/>
      <c r="I68" s="229"/>
    </row>
    <row r="69" spans="1:9" s="66" customFormat="1" ht="9.75">
      <c r="A69" s="473"/>
      <c r="B69" s="400" t="s">
        <v>737</v>
      </c>
      <c r="C69" s="106" t="s">
        <v>613</v>
      </c>
      <c r="D69" s="79" t="s">
        <v>314</v>
      </c>
      <c r="E69" s="80" t="s">
        <v>738</v>
      </c>
      <c r="F69" s="396">
        <v>11.99</v>
      </c>
      <c r="G69" s="396">
        <f>0.8*F69</f>
        <v>9.592</v>
      </c>
      <c r="H69" s="80"/>
      <c r="I69" s="129"/>
    </row>
    <row r="70" spans="1:9" s="66" customFormat="1" ht="10.5" thickBot="1">
      <c r="A70" s="474"/>
      <c r="B70" s="593"/>
      <c r="C70" s="233" t="s">
        <v>347</v>
      </c>
      <c r="D70" s="88" t="s">
        <v>314</v>
      </c>
      <c r="E70" s="89" t="s">
        <v>922</v>
      </c>
      <c r="F70" s="690"/>
      <c r="G70" s="690"/>
      <c r="H70" s="89"/>
      <c r="I70" s="234"/>
    </row>
    <row r="71" spans="2:7" s="66" customFormat="1" ht="10.5" thickBot="1">
      <c r="B71" s="118"/>
      <c r="C71" s="118"/>
      <c r="F71" s="121"/>
      <c r="G71" s="121"/>
    </row>
    <row r="72" spans="2:9" s="66" customFormat="1" ht="10.5" thickBot="1">
      <c r="B72" s="118"/>
      <c r="C72" s="118"/>
      <c r="F72" s="121"/>
      <c r="G72" s="121"/>
      <c r="H72" s="136" t="s">
        <v>923</v>
      </c>
      <c r="I72" s="154"/>
    </row>
    <row r="73" spans="2:7" s="66" customFormat="1" ht="9.75">
      <c r="B73" s="118"/>
      <c r="C73" s="118"/>
      <c r="F73" s="121"/>
      <c r="G73" s="121"/>
    </row>
    <row r="74" spans="2:7" s="66" customFormat="1" ht="9.75">
      <c r="B74" s="118"/>
      <c r="C74" s="118"/>
      <c r="F74" s="121"/>
      <c r="G74" s="121"/>
    </row>
    <row r="75" spans="2:9" s="66" customFormat="1" ht="9.75">
      <c r="B75" s="118"/>
      <c r="C75" s="118"/>
      <c r="F75" s="121"/>
      <c r="G75" s="121"/>
      <c r="I75" s="193" t="s">
        <v>198</v>
      </c>
    </row>
    <row r="76" spans="2:7" s="66" customFormat="1" ht="9.75">
      <c r="B76" s="118"/>
      <c r="C76" s="118"/>
      <c r="F76" s="121"/>
      <c r="G76" s="121"/>
    </row>
    <row r="77" spans="2:7" s="66" customFormat="1" ht="9.75">
      <c r="B77" s="118"/>
      <c r="C77" s="118"/>
      <c r="F77" s="121"/>
      <c r="G77" s="121"/>
    </row>
    <row r="78" ht="9.75">
      <c r="I78" s="235"/>
    </row>
  </sheetData>
  <sheetProtection/>
  <mergeCells count="53">
    <mergeCell ref="A1:I1"/>
    <mergeCell ref="B3:C3"/>
    <mergeCell ref="A6:A45"/>
    <mergeCell ref="B6:B13"/>
    <mergeCell ref="C6:C9"/>
    <mergeCell ref="F6:F13"/>
    <mergeCell ref="C10:C13"/>
    <mergeCell ref="B14:B21"/>
    <mergeCell ref="C14:C17"/>
    <mergeCell ref="F14:F21"/>
    <mergeCell ref="C18:C21"/>
    <mergeCell ref="B22:B29"/>
    <mergeCell ref="C22:C25"/>
    <mergeCell ref="F22:F29"/>
    <mergeCell ref="C26:C29"/>
    <mergeCell ref="B38:B41"/>
    <mergeCell ref="C38:C41"/>
    <mergeCell ref="F38:F41"/>
    <mergeCell ref="G38:G41"/>
    <mergeCell ref="B30:B37"/>
    <mergeCell ref="C30:C33"/>
    <mergeCell ref="F30:F37"/>
    <mergeCell ref="C34:C37"/>
    <mergeCell ref="A48:A56"/>
    <mergeCell ref="B48:B51"/>
    <mergeCell ref="F48:F51"/>
    <mergeCell ref="B55:B56"/>
    <mergeCell ref="F55:F56"/>
    <mergeCell ref="G48:G51"/>
    <mergeCell ref="G55:G56"/>
    <mergeCell ref="B42:B45"/>
    <mergeCell ref="C42:C45"/>
    <mergeCell ref="F42:F45"/>
    <mergeCell ref="G42:G45"/>
    <mergeCell ref="A57:A70"/>
    <mergeCell ref="B57:B64"/>
    <mergeCell ref="C57:C60"/>
    <mergeCell ref="F57:F64"/>
    <mergeCell ref="B67:B68"/>
    <mergeCell ref="F67:F68"/>
    <mergeCell ref="C61:C64"/>
    <mergeCell ref="B65:B66"/>
    <mergeCell ref="F65:F66"/>
    <mergeCell ref="G57:G64"/>
    <mergeCell ref="G65:G66"/>
    <mergeCell ref="B69:B70"/>
    <mergeCell ref="F69:F70"/>
    <mergeCell ref="G67:G68"/>
    <mergeCell ref="G69:G70"/>
    <mergeCell ref="G6:G13"/>
    <mergeCell ref="G14:G21"/>
    <mergeCell ref="G22:G29"/>
    <mergeCell ref="G30:G37"/>
  </mergeCells>
  <printOptions/>
  <pageMargins left="0.7" right="0.7" top="0.75" bottom="0.75" header="0.3" footer="0.3"/>
  <pageSetup fitToHeight="1" fitToWidth="1" horizontalDpi="300" verticalDpi="300" orientation="portrait" scale="75"/>
  <headerFooter alignWithMargins="0">
    <oddHeader>&amp;C&amp;"Arial,Regular"&amp;8Page 6</oddHeader>
    <oddFooter>&amp;C&amp;"Arial,Regular"&amp;8www.finisinc.com
Toll Free: (888) 333-4647  •  Fax: (925) 454-0066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Tropical Penguin/CEJ Dental/F-21 Marketing/Crocodile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Friederang</dc:creator>
  <cp:keywords/>
  <dc:description/>
  <cp:lastModifiedBy>Stephen  Friederang</cp:lastModifiedBy>
  <cp:lastPrinted>2009-09-21T16:33:04Z</cp:lastPrinted>
  <dcterms:created xsi:type="dcterms:W3CDTF">2008-08-28T04:54:23Z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